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ACTACIONS\CONTRACTACIÓ-PROCEDIMENTS\PROCEDIMENT OBERT\ANY 2021\C 19-2021 SUBMINISTRAMENT DE MATERIAL MAGATZEM\DOCUMENTS LICITACIO\"/>
    </mc:Choice>
  </mc:AlternateContent>
  <xr:revisionPtr revIDLastSave="0" documentId="13_ncr:1_{556F60DF-FBAB-4FCB-9362-49E0BECAF93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Lots i families" sheetId="10" r:id="rId1"/>
  </sheets>
  <definedNames>
    <definedName name="_xlnm.Print_Area" localSheetId="0">'Lots i families'!$A$1:$G$950</definedName>
    <definedName name="Material_Magatzem">#REF!</definedName>
    <definedName name="_xlnm.Print_Titles" localSheetId="0">'Lots i families'!$1:$1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2" i="10" l="1"/>
  <c r="D921" i="10"/>
  <c r="D875" i="10"/>
  <c r="D883" i="10"/>
  <c r="E788" i="10"/>
  <c r="D788" i="10"/>
  <c r="D592" i="10"/>
  <c r="D489" i="10"/>
  <c r="D393" i="10"/>
  <c r="D341" i="10"/>
  <c r="D228" i="10"/>
  <c r="D128" i="10"/>
  <c r="D930" i="10" l="1"/>
  <c r="E928" i="10" s="1"/>
  <c r="E930" i="10" s="1"/>
  <c r="E919" i="10"/>
  <c r="E921" i="10" s="1"/>
  <c r="D913" i="10"/>
  <c r="E911" i="10" s="1"/>
  <c r="E913" i="10" s="1"/>
  <c r="D904" i="10"/>
  <c r="E902" i="10" s="1"/>
  <c r="E904" i="10" s="1"/>
  <c r="D896" i="10"/>
  <c r="E894" i="10" s="1"/>
  <c r="E881" i="10"/>
  <c r="E883" i="10" s="1"/>
  <c r="E873" i="10"/>
  <c r="E875" i="10" s="1"/>
  <c r="D866" i="10"/>
  <c r="E864" i="10" s="1"/>
  <c r="D845" i="10"/>
  <c r="E843" i="10" s="1"/>
  <c r="D736" i="10"/>
  <c r="E734" i="10" s="1"/>
  <c r="E736" i="10" s="1"/>
  <c r="D725" i="10"/>
  <c r="E723" i="10" s="1"/>
  <c r="E725" i="10" s="1"/>
  <c r="D716" i="10"/>
  <c r="E714" i="10" s="1"/>
  <c r="E716" i="10" s="1"/>
  <c r="D707" i="10"/>
  <c r="E705" i="10" s="1"/>
  <c r="E707" i="10" s="1"/>
  <c r="D698" i="10"/>
  <c r="E679" i="10" s="1"/>
  <c r="D671" i="10"/>
  <c r="E669" i="10" s="1"/>
  <c r="D648" i="10"/>
  <c r="E646" i="10" s="1"/>
  <c r="D634" i="10"/>
  <c r="E632" i="10" s="1"/>
  <c r="D620" i="10"/>
  <c r="E618" i="10" s="1"/>
  <c r="E620" i="10" s="1"/>
  <c r="D611" i="10"/>
  <c r="E609" i="10" s="1"/>
  <c r="E611" i="10" s="1"/>
  <c r="D603" i="10"/>
  <c r="E601" i="10" s="1"/>
  <c r="E603" i="10" s="1"/>
  <c r="E574" i="10"/>
  <c r="D552" i="10"/>
  <c r="E534" i="10" s="1"/>
  <c r="E428" i="10"/>
  <c r="E381" i="10"/>
  <c r="E339" i="10"/>
  <c r="D296" i="10"/>
  <c r="E294" i="10" s="1"/>
  <c r="E296" i="10" s="1"/>
  <c r="D288" i="10"/>
  <c r="E286" i="10" s="1"/>
  <c r="D262" i="10"/>
  <c r="E260" i="10" s="1"/>
  <c r="E262" i="10" s="1"/>
  <c r="D254" i="10"/>
  <c r="E236" i="10" s="1"/>
  <c r="E216" i="10"/>
  <c r="E197" i="10"/>
  <c r="D197" i="10"/>
  <c r="D183" i="10"/>
  <c r="E181" i="10" s="1"/>
  <c r="E183" i="10" s="1"/>
  <c r="D175" i="10"/>
  <c r="E173" i="10" s="1"/>
  <c r="D162" i="10"/>
  <c r="D152" i="10"/>
  <c r="E150" i="10" s="1"/>
  <c r="E152" i="10" s="1"/>
  <c r="D143" i="10"/>
  <c r="E135" i="10" s="1"/>
  <c r="E775" i="10" l="1"/>
  <c r="E781" i="10"/>
  <c r="E696" i="10"/>
  <c r="E226" i="10"/>
  <c r="E569" i="10"/>
  <c r="E690" i="10"/>
  <c r="E375" i="10"/>
  <c r="E518" i="10"/>
  <c r="E550" i="10"/>
  <c r="E350" i="10"/>
  <c r="E391" i="10"/>
  <c r="E497" i="10"/>
  <c r="E523" i="10"/>
  <c r="E579" i="10"/>
  <c r="E657" i="10"/>
  <c r="E744" i="10"/>
  <c r="E853" i="10"/>
  <c r="E205" i="10"/>
  <c r="E246" i="10"/>
  <c r="E275" i="10"/>
  <c r="E308" i="10"/>
  <c r="E355" i="10"/>
  <c r="E502" i="10"/>
  <c r="E529" i="10"/>
  <c r="E559" i="10"/>
  <c r="E585" i="10"/>
  <c r="E641" i="10"/>
  <c r="E648" i="10" s="1"/>
  <c r="E662" i="10"/>
  <c r="E764" i="10"/>
  <c r="E859" i="10"/>
  <c r="E210" i="10"/>
  <c r="E329" i="10"/>
  <c r="E370" i="10"/>
  <c r="E482" i="10"/>
  <c r="E507" i="10"/>
  <c r="E545" i="10"/>
  <c r="E564" i="10"/>
  <c r="E590" i="10"/>
  <c r="E832" i="10"/>
  <c r="E252" i="10"/>
  <c r="E313" i="10"/>
  <c r="E334" i="10"/>
  <c r="E487" i="10"/>
  <c r="E627" i="10"/>
  <c r="E634" i="10" s="1"/>
  <c r="E141" i="10"/>
  <c r="E143" i="10" s="1"/>
  <c r="E221" i="10"/>
  <c r="E241" i="10"/>
  <c r="E270" i="10"/>
  <c r="E303" i="10"/>
  <c r="E324" i="10"/>
  <c r="E365" i="10"/>
  <c r="E386" i="10"/>
  <c r="E472" i="10"/>
  <c r="E539" i="10"/>
  <c r="E685" i="10"/>
  <c r="E759" i="10"/>
  <c r="E786" i="10"/>
  <c r="E806" i="10"/>
  <c r="E827" i="10"/>
  <c r="E811" i="10"/>
  <c r="E168" i="10"/>
  <c r="E175" i="10" s="1"/>
  <c r="E281" i="10"/>
  <c r="E749" i="10"/>
  <c r="E770" i="10"/>
  <c r="E795" i="10"/>
  <c r="E816" i="10"/>
  <c r="E838" i="10"/>
  <c r="E319" i="10"/>
  <c r="E360" i="10"/>
  <c r="E512" i="10"/>
  <c r="E754" i="10"/>
  <c r="E801" i="10"/>
  <c r="E821" i="10"/>
  <c r="E889" i="10"/>
  <c r="E896" i="10" s="1"/>
  <c r="E160" i="10"/>
  <c r="E162" i="10" s="1"/>
  <c r="E433" i="10"/>
  <c r="E477" i="10"/>
  <c r="E407" i="10"/>
  <c r="E450" i="10"/>
  <c r="E412" i="10"/>
  <c r="E455" i="10"/>
  <c r="E417" i="10"/>
  <c r="E439" i="10"/>
  <c r="E461" i="10"/>
  <c r="E401" i="10"/>
  <c r="E423" i="10"/>
  <c r="E444" i="10"/>
  <c r="E466" i="10"/>
  <c r="E866" i="10" l="1"/>
  <c r="E671" i="10"/>
  <c r="E592" i="10"/>
  <c r="E228" i="10"/>
  <c r="E552" i="10"/>
  <c r="E288" i="10"/>
  <c r="E698" i="10"/>
  <c r="E254" i="10"/>
  <c r="E341" i="10"/>
  <c r="E845" i="10"/>
  <c r="E393" i="10"/>
  <c r="E489" i="10"/>
  <c r="E104" i="10" l="1"/>
  <c r="E83" i="10"/>
  <c r="E62" i="10"/>
  <c r="E41" i="10"/>
  <c r="E20" i="10"/>
  <c r="E120" i="10"/>
  <c r="E78" i="10"/>
  <c r="E56" i="10"/>
  <c r="E14" i="10"/>
  <c r="E126" i="10"/>
  <c r="E93" i="10"/>
  <c r="E51" i="10"/>
  <c r="E110" i="10"/>
  <c r="E88" i="10"/>
  <c r="E67" i="10"/>
  <c r="E46" i="10"/>
  <c r="E25" i="10"/>
  <c r="E7" i="10"/>
  <c r="E99" i="10"/>
  <c r="E35" i="10"/>
  <c r="E115" i="10"/>
  <c r="E73" i="10"/>
  <c r="E30" i="10"/>
  <c r="E128" i="10" l="1"/>
</calcChain>
</file>

<file path=xl/sharedStrings.xml><?xml version="1.0" encoding="utf-8"?>
<sst xmlns="http://schemas.openxmlformats.org/spreadsheetml/2006/main" count="993" uniqueCount="832">
  <si>
    <t>COM011010400000</t>
  </si>
  <si>
    <t>VALVULES DE COMPORTA ROSCADES DE LLAUTO</t>
  </si>
  <si>
    <t>COM011030000000</t>
  </si>
  <si>
    <t>VALVULES DE RETENCIO</t>
  </si>
  <si>
    <t>COM011030100000</t>
  </si>
  <si>
    <t>COM011030200000</t>
  </si>
  <si>
    <t>COM011050000000</t>
  </si>
  <si>
    <t>VALVULES PER COMPTADORS</t>
  </si>
  <si>
    <t>COM011050100000</t>
  </si>
  <si>
    <t>VALVULES PER COMPTADORS EN BATERIA</t>
  </si>
  <si>
    <t>COM011050101000</t>
  </si>
  <si>
    <t>VALVULES PER COMPTADORS EN BATERIA. ENTRADES</t>
  </si>
  <si>
    <t>COM011050102000</t>
  </si>
  <si>
    <t>VALVULES PER COMPTADORS EN BATERIA. SORTIDES</t>
  </si>
  <si>
    <t>COM011050200000</t>
  </si>
  <si>
    <t>VALVULES PER COMPTADORS INDIVIDUALS</t>
  </si>
  <si>
    <t>COM011050201000</t>
  </si>
  <si>
    <t>VALVULES PER COMPTADORS INDIVIDUALS. ENTRADES</t>
  </si>
  <si>
    <t>COM011050202000</t>
  </si>
  <si>
    <t>VALVULES PER COMPTADORS INDIVIDUALS. SORTIDES</t>
  </si>
  <si>
    <t>COM011050400000</t>
  </si>
  <si>
    <t>MANIGUETS DE CONNEXIO PER COMPTADORS/ACCESSORIS</t>
  </si>
  <si>
    <t>COM011500000000</t>
  </si>
  <si>
    <t>ACCESSORIS DE FOSA DUCTIL</t>
  </si>
  <si>
    <t>COM011510000000</t>
  </si>
  <si>
    <t>ACCESSORIS DE FOSA DUCTIL EMBRIDATS</t>
  </si>
  <si>
    <t>COM011510100000</t>
  </si>
  <si>
    <t>CARRETS</t>
  </si>
  <si>
    <t>COM011510200000</t>
  </si>
  <si>
    <t>COLZES</t>
  </si>
  <si>
    <t>COM011510201000</t>
  </si>
  <si>
    <t>COLZES 11º 15'</t>
  </si>
  <si>
    <t>COM011510202000</t>
  </si>
  <si>
    <t>COLZES 22º 30'</t>
  </si>
  <si>
    <t>COM011510203000</t>
  </si>
  <si>
    <t>COLZES 45º</t>
  </si>
  <si>
    <t>COM011510204000</t>
  </si>
  <si>
    <t>COLZES 90º</t>
  </si>
  <si>
    <t>COM011510300000</t>
  </si>
  <si>
    <t>TES</t>
  </si>
  <si>
    <t>COM011510301000</t>
  </si>
  <si>
    <t>TES NOMINALS</t>
  </si>
  <si>
    <t>COM011510302000</t>
  </si>
  <si>
    <t>TES REDUÏDES</t>
  </si>
  <si>
    <t>COM011510400000</t>
  </si>
  <si>
    <t>BRIDES ROSCADES</t>
  </si>
  <si>
    <t>COM011510500000</t>
  </si>
  <si>
    <t>REDUCCIONS</t>
  </si>
  <si>
    <t>COM011510600000</t>
  </si>
  <si>
    <t>BRIDES CEGUES</t>
  </si>
  <si>
    <t>COM011520000000</t>
  </si>
  <si>
    <t>COM011520100000</t>
  </si>
  <si>
    <t>BRIDES ENDOLL</t>
  </si>
  <si>
    <t>COM011520200000</t>
  </si>
  <si>
    <t>BRIDA LLIS</t>
  </si>
  <si>
    <t>COM011520300000</t>
  </si>
  <si>
    <t>COLZES EE</t>
  </si>
  <si>
    <t>COM011520301000</t>
  </si>
  <si>
    <t>COLZES EE 11º 15'</t>
  </si>
  <si>
    <t>COM011520302000</t>
  </si>
  <si>
    <t>COLZES EE 22º 30'</t>
  </si>
  <si>
    <t>COM011520303000</t>
  </si>
  <si>
    <t>COLZES EE 45º</t>
  </si>
  <si>
    <t>COM011520304000</t>
  </si>
  <si>
    <t>COLZES EE 90º</t>
  </si>
  <si>
    <t>COM011520400000</t>
  </si>
  <si>
    <t>MANIGUETS EE</t>
  </si>
  <si>
    <t>COM010500000000</t>
  </si>
  <si>
    <t>CANONADES</t>
  </si>
  <si>
    <t>COM010510000000</t>
  </si>
  <si>
    <t>CANONADES DE PVC</t>
  </si>
  <si>
    <t>COM010530000000</t>
  </si>
  <si>
    <t>CANONADES DE POLIETILE D'ALTA DENSITAT</t>
  </si>
  <si>
    <t>COM010530200000</t>
  </si>
  <si>
    <t>COM010540000000</t>
  </si>
  <si>
    <t>CANONADES DE POLIETILE DE BAIXA DENSITAT</t>
  </si>
  <si>
    <t>COM010540100000</t>
  </si>
  <si>
    <t>COM010550000000</t>
  </si>
  <si>
    <t>SENYALITZACIO DE CANONADES</t>
  </si>
  <si>
    <t>COM010550100000</t>
  </si>
  <si>
    <t>SENYALITZACIO DE CANONADES D'AIGUA POTABLE</t>
  </si>
  <si>
    <t>COM011000000000</t>
  </si>
  <si>
    <t>VALVULES</t>
  </si>
  <si>
    <t>COM011010000000</t>
  </si>
  <si>
    <t>VALVULES DE COMPORTA</t>
  </si>
  <si>
    <t>COM011010100000</t>
  </si>
  <si>
    <t>VALVULES DE COMPORTA AMB BRIDES</t>
  </si>
  <si>
    <t>COM011010200000</t>
  </si>
  <si>
    <t>COM011010300000</t>
  </si>
  <si>
    <t>COM011520500000</t>
  </si>
  <si>
    <t>TES EEE</t>
  </si>
  <si>
    <t>COM011520501000</t>
  </si>
  <si>
    <t>TES EEE NOMINALS</t>
  </si>
  <si>
    <t>COM011520502000</t>
  </si>
  <si>
    <t>TES EEE REDUÏDES</t>
  </si>
  <si>
    <t>COM011520600000</t>
  </si>
  <si>
    <t>TES EEB</t>
  </si>
  <si>
    <t>COM011520601000</t>
  </si>
  <si>
    <t>TES EEB NOMINALS</t>
  </si>
  <si>
    <t>COM011520602000</t>
  </si>
  <si>
    <t>TES EEB REDUÏDES</t>
  </si>
  <si>
    <t>COM011520700000</t>
  </si>
  <si>
    <t>REDUCCIONS EE</t>
  </si>
  <si>
    <t>TAPS</t>
  </si>
  <si>
    <t>COM011523950000</t>
  </si>
  <si>
    <t>COM011530000000</t>
  </si>
  <si>
    <t>ACCESSORIS DE FOSA DUCTIL UNIVERSALS</t>
  </si>
  <si>
    <t>COM011530100000</t>
  </si>
  <si>
    <t>MANIGUETS</t>
  </si>
  <si>
    <t>COM011530101000</t>
  </si>
  <si>
    <t>MANIGUETS UNIVERSALS</t>
  </si>
  <si>
    <t>COM011530102000</t>
  </si>
  <si>
    <t>MANIGUETS UNIVERSALS GRAN TOLERANCIA</t>
  </si>
  <si>
    <t>COM011530103000</t>
  </si>
  <si>
    <t>MANIGUETS UNIVERSALS GRAN TOLERANCIA REDUITS</t>
  </si>
  <si>
    <t>COM011530200000</t>
  </si>
  <si>
    <t>RACORDS BRIDA</t>
  </si>
  <si>
    <t>COM011530201000</t>
  </si>
  <si>
    <t>RACORDS BRIDA UNIVERSALS GRAN TOLERANCIA</t>
  </si>
  <si>
    <t>COM011540000000</t>
  </si>
  <si>
    <t>ACCESSORIS DE FOSA DUCTIL PER A CANONADES PLASTIQUES</t>
  </si>
  <si>
    <t>COM011540100000</t>
  </si>
  <si>
    <t>BRIDES</t>
  </si>
  <si>
    <t>COM011540102000</t>
  </si>
  <si>
    <t>BRIDES DOBLE CAMARA PER PE</t>
  </si>
  <si>
    <t>COM011540103000</t>
  </si>
  <si>
    <t>RACORDS BRIDA PER PE</t>
  </si>
  <si>
    <t>COM011540200000</t>
  </si>
  <si>
    <t>UNIONS</t>
  </si>
  <si>
    <t>COM011540201000</t>
  </si>
  <si>
    <t>UNIONS GIBAULT PER PVC</t>
  </si>
  <si>
    <t>COM011540202000</t>
  </si>
  <si>
    <t>MANIGUETS PER PE</t>
  </si>
  <si>
    <t>COM011540203000</t>
  </si>
  <si>
    <t>ABRAÇADERES PER PE</t>
  </si>
  <si>
    <t>COM011560000000</t>
  </si>
  <si>
    <t>COLLARINS DE PRESA</t>
  </si>
  <si>
    <t>COM011560100000</t>
  </si>
  <si>
    <t>COLLARINS DE PRESA PER CANONADES PLASTIQUES</t>
  </si>
  <si>
    <t>COM011560200000</t>
  </si>
  <si>
    <t>COLLARINS DE PRESA PER CANONADES DE FC</t>
  </si>
  <si>
    <t>COM011560250000</t>
  </si>
  <si>
    <t>COLLARINS DE PRESA PER CANONADA DE FD</t>
  </si>
  <si>
    <t>COM011560300000</t>
  </si>
  <si>
    <t>COLLARINS DE PRESA UNIVERSALS</t>
  </si>
  <si>
    <t>COM011560301000</t>
  </si>
  <si>
    <t>BANDES D'INOX</t>
  </si>
  <si>
    <t>COM011560302000</t>
  </si>
  <si>
    <t>COLLARINS DE PRESA UNIVERSALS SORTIDA EMBRIDADA</t>
  </si>
  <si>
    <t>COM011560304000</t>
  </si>
  <si>
    <t>COLLARINS DE PRESA UNIVERSALS MITJANS SORTIDA ROSCADA</t>
  </si>
  <si>
    <t>COM011560305000</t>
  </si>
  <si>
    <t>COLLARINS DE PRESA UNIVERSALS GROSSOS SORTIDA ROSCADA</t>
  </si>
  <si>
    <t>COM011560307000</t>
  </si>
  <si>
    <t>COLLARINS DE PRESA UNIVERSALS MITJANS SORTIDA ROSCADA. EN CARREGA</t>
  </si>
  <si>
    <t>COM012000000000</t>
  </si>
  <si>
    <t>ACESSORIS DE POLIETILE</t>
  </si>
  <si>
    <t>COM012010000000</t>
  </si>
  <si>
    <t>ACCESSORIS DE POLIETILE ELECTROSOLDABLES</t>
  </si>
  <si>
    <t>COM012010100000</t>
  </si>
  <si>
    <t>COM012010101000</t>
  </si>
  <si>
    <t>COM012010102000</t>
  </si>
  <si>
    <t>COM012010200000</t>
  </si>
  <si>
    <t>COM012010300000</t>
  </si>
  <si>
    <t>COM012010400000</t>
  </si>
  <si>
    <t>COM012010500000</t>
  </si>
  <si>
    <t>COM012020000000</t>
  </si>
  <si>
    <t>ACCESORIS DE POLIETILE SOLDATS A TESTA</t>
  </si>
  <si>
    <t>COM012020100000</t>
  </si>
  <si>
    <t>PORTABRIDES</t>
  </si>
  <si>
    <t>COM012020200000</t>
  </si>
  <si>
    <t>COM012020300000</t>
  </si>
  <si>
    <t>COM012500000000</t>
  </si>
  <si>
    <t>ACCESSORIS METAL.LICS</t>
  </si>
  <si>
    <t>COM012510000000</t>
  </si>
  <si>
    <t>ACCESSORIS DE LLAUTO ROSCATS</t>
  </si>
  <si>
    <t>COM012510100000</t>
  </si>
  <si>
    <t>AROS EXAGONALS</t>
  </si>
  <si>
    <t>COM012510200000</t>
  </si>
  <si>
    <t>COM012510201000</t>
  </si>
  <si>
    <t>COLZES 90º FEMELLA-FEMELLA</t>
  </si>
  <si>
    <t>COM012510202000</t>
  </si>
  <si>
    <t>COLZES 90º MASCLE-FEMELLA</t>
  </si>
  <si>
    <t>COM012510300000</t>
  </si>
  <si>
    <t>CREUS</t>
  </si>
  <si>
    <t>COM012510400000</t>
  </si>
  <si>
    <t>CURVES</t>
  </si>
  <si>
    <t>COM012510401000</t>
  </si>
  <si>
    <t>CURVES FEMELLA-FEMELLA</t>
  </si>
  <si>
    <t>COM012510402000</t>
  </si>
  <si>
    <t>CURVES MASCLE-FEMELLA</t>
  </si>
  <si>
    <t>COM012510500000</t>
  </si>
  <si>
    <t>ENLLAÇOS TRES PECES</t>
  </si>
  <si>
    <t>COM012510600000</t>
  </si>
  <si>
    <t>COM012510601000</t>
  </si>
  <si>
    <t>MANIGUETS NOMINALS</t>
  </si>
  <si>
    <t>COM012510602000</t>
  </si>
  <si>
    <t>MANIGUETS REDUÏTS</t>
  </si>
  <si>
    <t>COM012510700000</t>
  </si>
  <si>
    <t>MARSELLAS</t>
  </si>
  <si>
    <t>COM012510701000</t>
  </si>
  <si>
    <t>MARSELLAS NOMINALS</t>
  </si>
  <si>
    <t>COM012510702000</t>
  </si>
  <si>
    <t>MARSELLAS REDUÏTS</t>
  </si>
  <si>
    <t>COM012510800000</t>
  </si>
  <si>
    <t>MATXONS</t>
  </si>
  <si>
    <t>COM012510801000</t>
  </si>
  <si>
    <t>MATXONS NOMINALS</t>
  </si>
  <si>
    <t>COM012510802000</t>
  </si>
  <si>
    <t>MATXONS REDUÏTS</t>
  </si>
  <si>
    <t>COM012510900000</t>
  </si>
  <si>
    <t>COM012510901000</t>
  </si>
  <si>
    <t>TAPS FEMELLES</t>
  </si>
  <si>
    <t>COM012510902000</t>
  </si>
  <si>
    <t>TAPS MASCLES</t>
  </si>
  <si>
    <t>COM012510950000</t>
  </si>
  <si>
    <t>COM012520000000</t>
  </si>
  <si>
    <t>ACCESSORIS DE LLAUTO FITTING</t>
  </si>
  <si>
    <t>COM012520100000</t>
  </si>
  <si>
    <t>COM012520101000</t>
  </si>
  <si>
    <t>COLZES 90º TUB-TUB</t>
  </si>
  <si>
    <t>COM012520102000</t>
  </si>
  <si>
    <t>COLZES 90º ROSCA MASCLE-TUB</t>
  </si>
  <si>
    <t>COM012520103000</t>
  </si>
  <si>
    <t>COLZES 90º ROSCA FEMELLA-TUB</t>
  </si>
  <si>
    <t>COM012520104000</t>
  </si>
  <si>
    <t>COLZES 45º ROSCA MASCLE-TUB</t>
  </si>
  <si>
    <t>COM012520200000</t>
  </si>
  <si>
    <t>COM012520201000</t>
  </si>
  <si>
    <t>MANIGUETS TUB-TUB</t>
  </si>
  <si>
    <t>COM012520202000</t>
  </si>
  <si>
    <t>MANIGUETS REPARACIO TUB-TUB</t>
  </si>
  <si>
    <t>COM012520300000</t>
  </si>
  <si>
    <t>ENLLAÇOS</t>
  </si>
  <si>
    <t>COM012520301000</t>
  </si>
  <si>
    <t>ENLLAÇOS ROSCA MASCLE-TUB</t>
  </si>
  <si>
    <t>COM012520302000</t>
  </si>
  <si>
    <t>ENLLAÇOS ROSCA FEMELLA-TUB</t>
  </si>
  <si>
    <t>COM012520303000</t>
  </si>
  <si>
    <t>ENLLAÇOS REDUÏTS ROSCA MASCLE-TUB</t>
  </si>
  <si>
    <t>COM012520400000</t>
  </si>
  <si>
    <t>COM012520401000</t>
  </si>
  <si>
    <t>TES TUB-TUB</t>
  </si>
  <si>
    <t>COM012520402000</t>
  </si>
  <si>
    <t>TES ROSCA-TUB</t>
  </si>
  <si>
    <t>COM012530000000</t>
  </si>
  <si>
    <t>COM012530100000</t>
  </si>
  <si>
    <t>COM012530110000</t>
  </si>
  <si>
    <t>ENLLAÇOS ROSCA MASCLE-TUB BRIDA</t>
  </si>
  <si>
    <t>COM012530150000</t>
  </si>
  <si>
    <t>COM012530160000</t>
  </si>
  <si>
    <t>ENLLAÇOS ROSCA FEMELLA-TUB BRIDA</t>
  </si>
  <si>
    <t>COM012530200000</t>
  </si>
  <si>
    <t>COM012530300000</t>
  </si>
  <si>
    <t>ABRAÇADERES TAPAPOROS</t>
  </si>
  <si>
    <t>COM012530301000</t>
  </si>
  <si>
    <t>ABRAÇADERES TAPAPOROS CURTES</t>
  </si>
  <si>
    <t>COM012530302000</t>
  </si>
  <si>
    <t>ABRAÇADERES TAPAPOROS LLARGUES</t>
  </si>
  <si>
    <t>COM013000000000</t>
  </si>
  <si>
    <t>ELEMENTS DE PROTECCIO DE LA XARXA</t>
  </si>
  <si>
    <t>COM013010000000</t>
  </si>
  <si>
    <t>VENTOSES</t>
  </si>
  <si>
    <t>COM013010100000</t>
  </si>
  <si>
    <t>VENTOSES ROSCADES</t>
  </si>
  <si>
    <t>COM013010101000</t>
  </si>
  <si>
    <t>VENTOSES ROSCADES DE BASE METALICA</t>
  </si>
  <si>
    <t>COM013010200000</t>
  </si>
  <si>
    <t>VENTOSES EMBRIDADES</t>
  </si>
  <si>
    <t>COM013020000000</t>
  </si>
  <si>
    <t>FILTRES</t>
  </si>
  <si>
    <t>COM013020100000</t>
  </si>
  <si>
    <t>FILTRES EMBRIDATS DE MALLA</t>
  </si>
  <si>
    <t>COM013500000000</t>
  </si>
  <si>
    <t>HIDRANTS I BOQUES DE REG</t>
  </si>
  <si>
    <t>COM013510000000</t>
  </si>
  <si>
    <t>HIDRANTS AMB ARQUETA</t>
  </si>
  <si>
    <t>COM013530000000</t>
  </si>
  <si>
    <t>BOQUES DE REG</t>
  </si>
  <si>
    <t>COM014030000000</t>
  </si>
  <si>
    <t>ACCESSORIS PER INSTAL.LACIO DE COMPTADORS</t>
  </si>
  <si>
    <t>COM014030100000</t>
  </si>
  <si>
    <t>JUNTES</t>
  </si>
  <si>
    <t>COM014030200000</t>
  </si>
  <si>
    <t>PRECINTES</t>
  </si>
  <si>
    <t>COM015000000000</t>
  </si>
  <si>
    <t>UNIONS ENDOLLADES</t>
  </si>
  <si>
    <t>LUBRICANTS</t>
  </si>
  <si>
    <t>COM015030000000</t>
  </si>
  <si>
    <t>UNIONS ROSCADES</t>
  </si>
  <si>
    <t>COM015030100000</t>
  </si>
  <si>
    <t>SELLANTS PER UNIONS ROSCADES</t>
  </si>
  <si>
    <t>COM015030101000</t>
  </si>
  <si>
    <t>TEFLON</t>
  </si>
  <si>
    <t>COM015030102000</t>
  </si>
  <si>
    <t>ESTOPA I PASTA</t>
  </si>
  <si>
    <t>COM015040000000</t>
  </si>
  <si>
    <t>UNIONS EMBRIDADES</t>
  </si>
  <si>
    <t>COM015040100000</t>
  </si>
  <si>
    <t>JUNTES PER UNIONS EMBRIDADES</t>
  </si>
  <si>
    <t>COM015040101000</t>
  </si>
  <si>
    <t>JUNTES E.P.D.M.</t>
  </si>
  <si>
    <t>COM016000000000</t>
  </si>
  <si>
    <t>ALLOTJAMENT I COBRIMENT D'ELEMENTS</t>
  </si>
  <si>
    <t>COM016010000000</t>
  </si>
  <si>
    <t>ALLOTJAMENT A FAÇANA</t>
  </si>
  <si>
    <t>COM016010100000</t>
  </si>
  <si>
    <t>ARMARIS</t>
  </si>
  <si>
    <t>COM016010200000</t>
  </si>
  <si>
    <t>MARCS I PORTES</t>
  </si>
  <si>
    <t>COM016010201000</t>
  </si>
  <si>
    <t>MARCS I PORTES DE POLIESTER</t>
  </si>
  <si>
    <t>COM016010300000</t>
  </si>
  <si>
    <t>ARQUETES</t>
  </si>
  <si>
    <t>COM016020000000</t>
  </si>
  <si>
    <t>ALLOTJAMENT A VORERA</t>
  </si>
  <si>
    <t>COM016020100000</t>
  </si>
  <si>
    <t>COM016030000000</t>
  </si>
  <si>
    <t>COBRIMENT A VORERA</t>
  </si>
  <si>
    <t>COM016030100000</t>
  </si>
  <si>
    <t>BOQUES DE CLAU</t>
  </si>
  <si>
    <t>COM016030200000</t>
  </si>
  <si>
    <t>TAPES</t>
  </si>
  <si>
    <t>COM016030202000</t>
  </si>
  <si>
    <t>COM016040000000</t>
  </si>
  <si>
    <t>COBRIMENT A CALÇADA</t>
  </si>
  <si>
    <t>COM020000000000</t>
  </si>
  <si>
    <t>XARXA DE SANEJAMENT</t>
  </si>
  <si>
    <t>COM020500000000</t>
  </si>
  <si>
    <t>COM020510000000</t>
  </si>
  <si>
    <t>COM020510100000</t>
  </si>
  <si>
    <t>CANONADES DE PVC DE PARET COMPACTA</t>
  </si>
  <si>
    <t>COM020530000000</t>
  </si>
  <si>
    <t>COM021000000000</t>
  </si>
  <si>
    <t>ACCESSORIS DE PVC ENDOLLATS</t>
  </si>
  <si>
    <t>COM021010000000</t>
  </si>
  <si>
    <t>COM021010300000</t>
  </si>
  <si>
    <t>COLZES 67º</t>
  </si>
  <si>
    <t>COM021010500000</t>
  </si>
  <si>
    <t>COLZES 87º</t>
  </si>
  <si>
    <t>COM021020000000</t>
  </si>
  <si>
    <t>INJERT CLIC</t>
  </si>
  <si>
    <t>COM021040000000</t>
  </si>
  <si>
    <t>MANIGUET</t>
  </si>
  <si>
    <t>COM021050000000</t>
  </si>
  <si>
    <t>COM021070000000</t>
  </si>
  <si>
    <t>COM021070100000</t>
  </si>
  <si>
    <t>TES 45º</t>
  </si>
  <si>
    <t>COM021070200000</t>
  </si>
  <si>
    <t>TES 87º</t>
  </si>
  <si>
    <t>COM021500000000</t>
  </si>
  <si>
    <t>ACESSORIS DE PVC ENCOLATS</t>
  </si>
  <si>
    <t>COM021505000000</t>
  </si>
  <si>
    <t>CASQUETS REDUÏTS</t>
  </si>
  <si>
    <t>COM021510000000</t>
  </si>
  <si>
    <t>COM021510100000</t>
  </si>
  <si>
    <t>COM021510200000</t>
  </si>
  <si>
    <t>COM021510300000</t>
  </si>
  <si>
    <t>COM021520000000</t>
  </si>
  <si>
    <t>COM021530000000</t>
  </si>
  <si>
    <t>REDUCCIONS EXCENTRIQUES</t>
  </si>
  <si>
    <t>COM021540000000</t>
  </si>
  <si>
    <t>COM021540100000</t>
  </si>
  <si>
    <t>TES 45 º</t>
  </si>
  <si>
    <t>COM021540200000</t>
  </si>
  <si>
    <t>COM021550000000</t>
  </si>
  <si>
    <t>COM021550100000</t>
  </si>
  <si>
    <t>COM021550200000</t>
  </si>
  <si>
    <t>TAPS COLOR GRIS NO REGISTRABLES</t>
  </si>
  <si>
    <t>COM021550300000</t>
  </si>
  <si>
    <t>TAPS COLOR GRIS REGISTRABLES</t>
  </si>
  <si>
    <t>COM022000000000</t>
  </si>
  <si>
    <t>LUBRICANTS / DISOLVENTS / ADHESIUS</t>
  </si>
  <si>
    <t>COM022010000000</t>
  </si>
  <si>
    <t>COM022010100000</t>
  </si>
  <si>
    <t>COM022020000000</t>
  </si>
  <si>
    <t>UNIONS ENCOLADES</t>
  </si>
  <si>
    <t>COM022020100000</t>
  </si>
  <si>
    <t>DISOLVENTS</t>
  </si>
  <si>
    <t>COM022020200000</t>
  </si>
  <si>
    <t>ADHESIUS</t>
  </si>
  <si>
    <t>COM022500000000</t>
  </si>
  <si>
    <t>ELEMENTS DE RECOLLIDA D'AIGUA PLUVIAL</t>
  </si>
  <si>
    <t>COM022510000000</t>
  </si>
  <si>
    <t>CANALS DE DESGUAS</t>
  </si>
  <si>
    <t>COM022540000000</t>
  </si>
  <si>
    <t>COM022540100000</t>
  </si>
  <si>
    <t>POTES PER EMBORNALS DE FD</t>
  </si>
  <si>
    <t>COM022550000000</t>
  </si>
  <si>
    <t>COM023000000000</t>
  </si>
  <si>
    <t>COBRIMENT D'ELEMENTS</t>
  </si>
  <si>
    <t>COM023010000000</t>
  </si>
  <si>
    <t>COM023020000000</t>
  </si>
  <si>
    <t>LOT-1</t>
  </si>
  <si>
    <t>CANONADES DE FOSA DUCTIL  C30 I C40 "NATURAL" AMB  JUNTA AUTOMÀTICA FLEXIBLE</t>
  </si>
  <si>
    <t>ACCESSORIS DE FOSA DUCTIL ENDOLLATS AMB JUNTA EXPRESS</t>
  </si>
  <si>
    <t>PASTA LUBRICANT</t>
  </si>
  <si>
    <t>LOT-2</t>
  </si>
  <si>
    <t>CANONADES DE POLIETILE PE-100 PER AIGUA POTABLE EN BARRA</t>
  </si>
  <si>
    <t>CANONADES DE POLIETILE PE-40 EN ROTLLE PN 10</t>
  </si>
  <si>
    <t>LOT-3</t>
  </si>
  <si>
    <t>LOT-4</t>
  </si>
  <si>
    <t>LOT-5</t>
  </si>
  <si>
    <t>LOT-6</t>
  </si>
  <si>
    <t>VALVULES DE COMPORTA DE COLL LLIS 32/70</t>
  </si>
  <si>
    <t>VALVULES DE COMPORTA ROSCADES 03/00</t>
  </si>
  <si>
    <t>VALVULES DE RETENCIO DE PLAT PARTIT PN16</t>
  </si>
  <si>
    <t>VALVULES DE RETENCIO DE PLAT VERTICAL MOD. 286</t>
  </si>
  <si>
    <t>LOT-7</t>
  </si>
  <si>
    <t>LOT-8</t>
  </si>
  <si>
    <t>LOT-9</t>
  </si>
  <si>
    <t>LOT-10</t>
  </si>
  <si>
    <t>LOT-11</t>
  </si>
  <si>
    <t>LOT-12</t>
  </si>
  <si>
    <t>LOT-13</t>
  </si>
  <si>
    <t>RACORDS DE CONNEXIÓ PER COMPTADORS</t>
  </si>
  <si>
    <t>LOT-14</t>
  </si>
  <si>
    <t>LOT-15</t>
  </si>
  <si>
    <t>ACCESSORIS DE FOSA MAL·LEABLE PER A CANONADES METÀL-LIQUES</t>
  </si>
  <si>
    <t>LOT-16</t>
  </si>
  <si>
    <t>LOT-17</t>
  </si>
  <si>
    <t>LOT-18</t>
  </si>
  <si>
    <t>LOT-19</t>
  </si>
  <si>
    <t>LOT-20</t>
  </si>
  <si>
    <t>LOT-22</t>
  </si>
  <si>
    <t>LOT-21</t>
  </si>
  <si>
    <t>LOT-23</t>
  </si>
  <si>
    <t>SELLANTS DE ROSQUES/JUNTES</t>
  </si>
  <si>
    <t>LOT-24</t>
  </si>
  <si>
    <t>LOT-25</t>
  </si>
  <si>
    <t>LOT-26</t>
  </si>
  <si>
    <t>TAPES DE FOSA DUCTIL B125</t>
  </si>
  <si>
    <t>LOT-27</t>
  </si>
  <si>
    <t>LOT-28</t>
  </si>
  <si>
    <t>LOT-29</t>
  </si>
  <si>
    <t>COM016040203000</t>
  </si>
  <si>
    <t>MARC I TAPA RODONS</t>
  </si>
  <si>
    <t>LOT-30</t>
  </si>
  <si>
    <t>LOT-31</t>
  </si>
  <si>
    <t>LOT-32</t>
  </si>
  <si>
    <t>LOT-33</t>
  </si>
  <si>
    <t>LOT-34</t>
  </si>
  <si>
    <t>LOT-35</t>
  </si>
  <si>
    <t>MARC I REIXA PER EMBORNALS FD C250</t>
  </si>
  <si>
    <t>LOT-36</t>
  </si>
  <si>
    <t>MARC I REIXA PER INTERCEPTORS FD D400</t>
  </si>
  <si>
    <t>COM022560000000</t>
  </si>
  <si>
    <t>LOT-37</t>
  </si>
  <si>
    <t>MARC I REIXA PER EMBORNAL RODO FD D400</t>
  </si>
  <si>
    <t>COBRIMENT A VORERA B125</t>
  </si>
  <si>
    <t>COBRIMENT A CALÇADA D400</t>
  </si>
  <si>
    <t>SAINT-GOBAIN</t>
  </si>
  <si>
    <t>FERROPLAST</t>
  </si>
  <si>
    <t>AVK</t>
  </si>
  <si>
    <t>STANDARD HIDRAULICA</t>
  </si>
  <si>
    <t>BELGICAST</t>
  </si>
  <si>
    <t>HIDROTEN</t>
  </si>
  <si>
    <t>ACUSTER</t>
  </si>
  <si>
    <t>HUOT</t>
  </si>
  <si>
    <t>HAWLE</t>
  </si>
  <si>
    <t>PLASSON</t>
  </si>
  <si>
    <t>MT BUSINESS KEY</t>
  </si>
  <si>
    <t>INYECTOMETAL</t>
  </si>
  <si>
    <t>CALEFFI-DECA</t>
  </si>
  <si>
    <t>GREINER</t>
  </si>
  <si>
    <t>GEBO</t>
  </si>
  <si>
    <t>ARI</t>
  </si>
  <si>
    <t>TALLERS LLOBREGAT</t>
  </si>
  <si>
    <t>ESSELLE-ALGAHER</t>
  </si>
  <si>
    <t>GEB</t>
  </si>
  <si>
    <t>TEIDE INDUSTRIAL</t>
  </si>
  <si>
    <t>SOLCO</t>
  </si>
  <si>
    <t>ACCYSA</t>
  </si>
  <si>
    <t>EJ (NORINCO)</t>
  </si>
  <si>
    <t>COFUNCO</t>
  </si>
  <si>
    <t>COLLAK</t>
  </si>
  <si>
    <t>ULMA</t>
  </si>
  <si>
    <t>FAMILIA 1.1</t>
  </si>
  <si>
    <t>TOTAL FAMILIA 1.14</t>
  </si>
  <si>
    <t>TOTAL FAMILIA 1.1</t>
  </si>
  <si>
    <t>FAMILIA 1.2</t>
  </si>
  <si>
    <t>TOTAL FAMILIA 1.2</t>
  </si>
  <si>
    <t>FAMILIA 1.3</t>
  </si>
  <si>
    <t>TOTAL FAMILIA 1.3</t>
  </si>
  <si>
    <t>FAMILIA 1.4</t>
  </si>
  <si>
    <t>TOTAL FAMILIA 1.4</t>
  </si>
  <si>
    <t>FAMILIA 1.5</t>
  </si>
  <si>
    <t>TOTAL FAMILIA 1.5</t>
  </si>
  <si>
    <t>FAMILIA 1.6</t>
  </si>
  <si>
    <t>TOTAL FAMILIA 1.6</t>
  </si>
  <si>
    <t>FAMILIA 1.7</t>
  </si>
  <si>
    <t>TOTAL FAMILIA 1.7</t>
  </si>
  <si>
    <t>FAMILIA 1.8</t>
  </si>
  <si>
    <t>TOTAL FAMILIA 1.8</t>
  </si>
  <si>
    <t>FAMILIA 1.9</t>
  </si>
  <si>
    <t>FAMILIA 1.10</t>
  </si>
  <si>
    <t>TOTAL FAMILIA 1.10</t>
  </si>
  <si>
    <t>FAMILIA 1.11</t>
  </si>
  <si>
    <t>TOTAL FAMILIA 1.11</t>
  </si>
  <si>
    <t>FAMILIA 1.12</t>
  </si>
  <si>
    <t>TOTAL FAMILIA 1.12</t>
  </si>
  <si>
    <t>FAMILIA 1.13</t>
  </si>
  <si>
    <t>TOTAL FAMILIA 1.13</t>
  </si>
  <si>
    <t>FAMILIA 1.14</t>
  </si>
  <si>
    <t>FAMILIA 1.15</t>
  </si>
  <si>
    <t>TOTAL FAMILIA 1.15</t>
  </si>
  <si>
    <t>FAMILIA 1.16</t>
  </si>
  <si>
    <t>TOTAL FAMILIA 1.16</t>
  </si>
  <si>
    <t>FAMILIA 1.17</t>
  </si>
  <si>
    <t>TOTAL FAMILIA 1.17</t>
  </si>
  <si>
    <t>FAMILIA 1.18</t>
  </si>
  <si>
    <t>TOTAL FAMILIA 1.18</t>
  </si>
  <si>
    <t>FAMILIA 1.19</t>
  </si>
  <si>
    <t>TOTAL FAMILIA 1.19</t>
  </si>
  <si>
    <t>FAMILIA 1.20</t>
  </si>
  <si>
    <t>TOTAL FAMILIA 1.20</t>
  </si>
  <si>
    <t>FAMILIA 1.21</t>
  </si>
  <si>
    <t>TOTAL FAMILIA 1.21</t>
  </si>
  <si>
    <t>FAMILIA 1.22</t>
  </si>
  <si>
    <t>TOTAL FAMILIA 1.22</t>
  </si>
  <si>
    <t>FAMILIA 1.23</t>
  </si>
  <si>
    <t>TOTAL FAMILIA 1.23</t>
  </si>
  <si>
    <t>FAMILIA 2.1</t>
  </si>
  <si>
    <t>FAMILIA 2.2</t>
  </si>
  <si>
    <t>TOTAL FAMILIA 2.1</t>
  </si>
  <si>
    <t>FAMILIA 3.1</t>
  </si>
  <si>
    <t>TOTAL FAMILIA 3.1</t>
  </si>
  <si>
    <t>FAMILIA 4.1</t>
  </si>
  <si>
    <t>TOTAL FAMILIA 4.1</t>
  </si>
  <si>
    <t>FAMILIA 5.1</t>
  </si>
  <si>
    <t>TOTAL FAMILIA 5.1</t>
  </si>
  <si>
    <t>FAMILIA 6.1</t>
  </si>
  <si>
    <t>TOTAL FAMILIA 6.1</t>
  </si>
  <si>
    <t>FAMILIA 7.1</t>
  </si>
  <si>
    <t>TOTAL FAMILIA 7.1</t>
  </si>
  <si>
    <t>FAMILIA 7.2</t>
  </si>
  <si>
    <t>TOTAL FAMILIA 7.2</t>
  </si>
  <si>
    <t>FAMILIA 8.1</t>
  </si>
  <si>
    <t>TOTAL FAMILIA 8.1</t>
  </si>
  <si>
    <t>FAMILIA 8.2</t>
  </si>
  <si>
    <t>TOTAL FAMILIA 8.2</t>
  </si>
  <si>
    <t>FAMILIA 8.3</t>
  </si>
  <si>
    <t>TOTAL FAMILIA 8.3</t>
  </si>
  <si>
    <t>FAMILIA 8.4</t>
  </si>
  <si>
    <t>TOTAL FAMILIA 8.4</t>
  </si>
  <si>
    <t>FAMILIA 9.1</t>
  </si>
  <si>
    <t>TOTAL FAMILIA 9.1</t>
  </si>
  <si>
    <t>FAMILIA 9.2</t>
  </si>
  <si>
    <t>TOTAL FAMILIA 9.2</t>
  </si>
  <si>
    <t>FAMILIA 9.3</t>
  </si>
  <si>
    <t>TOTAL FAMILIA 9.3</t>
  </si>
  <si>
    <t>FAMILIA 9.4</t>
  </si>
  <si>
    <t>TOTAL FAMILIA 9.4</t>
  </si>
  <si>
    <t>FAMILIA 10.1</t>
  </si>
  <si>
    <t>TOTAL FAMILIA 10.1</t>
  </si>
  <si>
    <t>FAMILIA 11.1</t>
  </si>
  <si>
    <t>TOTAL FAMILIA 11.1</t>
  </si>
  <si>
    <t>FAMILIA 11.2</t>
  </si>
  <si>
    <t>TOTAL FAMILIA 11.2</t>
  </si>
  <si>
    <t>FAMILIA 11.3</t>
  </si>
  <si>
    <t>TOTAL FAMILIA 11.3</t>
  </si>
  <si>
    <t>FAMILIA 11.4</t>
  </si>
  <si>
    <t>TOTAL FAMILIA 11.4</t>
  </si>
  <si>
    <t>FAMILIA 12.1</t>
  </si>
  <si>
    <t>TOTAL FAMILIA 12.1</t>
  </si>
  <si>
    <t>FAMILIA 13.1</t>
  </si>
  <si>
    <t>TOTAL FAMILIA 13.1</t>
  </si>
  <si>
    <t>FAMILIA 13.2</t>
  </si>
  <si>
    <t>TOTAL FAMILIA 13.2</t>
  </si>
  <si>
    <t>FAMILIA 13.3</t>
  </si>
  <si>
    <t>TOTAL FAMILIA 13.3</t>
  </si>
  <si>
    <t>FAMILIA 13.4</t>
  </si>
  <si>
    <t>TOTAL FAMILIA 13.4</t>
  </si>
  <si>
    <t>FAMILIA 13.5</t>
  </si>
  <si>
    <t>TOTAL FAMILIA 13.5</t>
  </si>
  <si>
    <t>FAMILIA 13.6</t>
  </si>
  <si>
    <t>TOTAL FAMILIA 13.6</t>
  </si>
  <si>
    <t>FAMILIA 13.7</t>
  </si>
  <si>
    <t>TOTAL FAMILIA 13.7</t>
  </si>
  <si>
    <t>FAMILIA 13.8</t>
  </si>
  <si>
    <t>TOTAL FAMILIA 13.8</t>
  </si>
  <si>
    <t>FAMILIA 14.1</t>
  </si>
  <si>
    <t>TOTAL FAMILIA 14.1</t>
  </si>
  <si>
    <t>FAMILIA 14.2</t>
  </si>
  <si>
    <t>TOTAL FAMILIA 14.2</t>
  </si>
  <si>
    <t>FAMILIA 14.3</t>
  </si>
  <si>
    <t>TOTAL FAMILIA 14.3</t>
  </si>
  <si>
    <t>FAMILIA 14.4</t>
  </si>
  <si>
    <t>TOTAL FAMILIA 14.4</t>
  </si>
  <si>
    <t>FAMILIA 14.5</t>
  </si>
  <si>
    <t>TOTAL FAMILIA 14.5</t>
  </si>
  <si>
    <t>FAMILIA 14.6</t>
  </si>
  <si>
    <t>TOTAL FAMILIA 14.6</t>
  </si>
  <si>
    <t>FAMILIA 14.7</t>
  </si>
  <si>
    <t>TOTAL FAMILIA 14.7</t>
  </si>
  <si>
    <t>FAMILIA 14.8</t>
  </si>
  <si>
    <t>TOTAL FAMILIA 14.8</t>
  </si>
  <si>
    <t>FAMILIA 14.9</t>
  </si>
  <si>
    <t>TOTAL FAMILIA 14.9</t>
  </si>
  <si>
    <t>FAMILIA 15.1</t>
  </si>
  <si>
    <t>TOTAL FAMILIA 15.1</t>
  </si>
  <si>
    <t>FAMILIA 15.2</t>
  </si>
  <si>
    <t>TOTAL FAMILIA 15.2</t>
  </si>
  <si>
    <t>FAMILIA 15.3</t>
  </si>
  <si>
    <t>TOTAL FAMILIA 15.3</t>
  </si>
  <si>
    <t>FAMILIA 15.4</t>
  </si>
  <si>
    <t>TOTAL FAMILIA 15.4</t>
  </si>
  <si>
    <t>FAMILIA 15.5</t>
  </si>
  <si>
    <t>TOTAL FAMILIA 15.5</t>
  </si>
  <si>
    <t>FAMILIA 15.6</t>
  </si>
  <si>
    <t>TOTAL FAMILIA 15.6</t>
  </si>
  <si>
    <t>FAMILIA 15.7</t>
  </si>
  <si>
    <t>TOTAL FAMILIA 15.7</t>
  </si>
  <si>
    <t>FAMILIA 16.1</t>
  </si>
  <si>
    <t>TOTAL FAMILIA 16.1</t>
  </si>
  <si>
    <t>TOTAL FAMILIA 17.1</t>
  </si>
  <si>
    <t>FAMILIA 17.1</t>
  </si>
  <si>
    <t>FAMILIA 18.1</t>
  </si>
  <si>
    <t>TOTAL FAMILIA 18.1</t>
  </si>
  <si>
    <t>FAMILIA 19.1</t>
  </si>
  <si>
    <t>TOTAL FAMILIA 19.1</t>
  </si>
  <si>
    <t>FAMILIA 20.1</t>
  </si>
  <si>
    <t>TOTAL FAMILIA 20.1</t>
  </si>
  <si>
    <t>FAMILIA 21.1</t>
  </si>
  <si>
    <t>TOTAL FAMILIA 21.1</t>
  </si>
  <si>
    <t>FAMILIA 22.1</t>
  </si>
  <si>
    <t>TOTAL FAMILIA 22.1</t>
  </si>
  <si>
    <t>FAMILIA 22.2</t>
  </si>
  <si>
    <t>TOTAL FAMILIA 22.2</t>
  </si>
  <si>
    <t>FAMILIA 23.1</t>
  </si>
  <si>
    <t>TOTAL FAMILIA 23.1</t>
  </si>
  <si>
    <t>FAMILIA 23.2</t>
  </si>
  <si>
    <t>TOTAL FAMILIA 23.2</t>
  </si>
  <si>
    <t>FAMILIA 23.3</t>
  </si>
  <si>
    <t>TOTAL FAMILIA 23.3</t>
  </si>
  <si>
    <t>FAMILIA 24.1</t>
  </si>
  <si>
    <t>TOTAL FAMILIA 24.1</t>
  </si>
  <si>
    <t>FAMILIA 24.2</t>
  </si>
  <si>
    <t>TOTAL FAMILIA 24.2</t>
  </si>
  <si>
    <t>FAMILIA 24.3</t>
  </si>
  <si>
    <t>TOTAL FAMILIA 24.3</t>
  </si>
  <si>
    <t>FAMILIA 24.4</t>
  </si>
  <si>
    <t>TOTAL FAMILIA 24.4</t>
  </si>
  <si>
    <t>FAMILIA 25.1</t>
  </si>
  <si>
    <t>TOTAL FAMILIA 25.1</t>
  </si>
  <si>
    <t>FAMILIA 26.1</t>
  </si>
  <si>
    <t>TOTAL FAMILIA 26.1</t>
  </si>
  <si>
    <t>FAMILIA 27.1</t>
  </si>
  <si>
    <t>TOTAL FAMILIA 27.1</t>
  </si>
  <si>
    <t>FAMILIA 28.1</t>
  </si>
  <si>
    <t>TOTAL FAMILIA 28.1</t>
  </si>
  <si>
    <t>FAMILIA 29.1</t>
  </si>
  <si>
    <t>TOTAL FAMILIA 29.1</t>
  </si>
  <si>
    <t>FAMILIA 30.1</t>
  </si>
  <si>
    <t>TOTAL FAMILIA 30.1</t>
  </si>
  <si>
    <t>FAMILIA 31.1</t>
  </si>
  <si>
    <t>TOTAL FAMILIA 31.1</t>
  </si>
  <si>
    <t>FAMILIA 31.2</t>
  </si>
  <si>
    <t>TOTAL FAMILIA 31.2</t>
  </si>
  <si>
    <t>FAMILIA 31.3</t>
  </si>
  <si>
    <t>TOTAL FAMILIA 31.3</t>
  </si>
  <si>
    <t>FAMILIA 32.1</t>
  </si>
  <si>
    <t>TOTAL FAMILIA 32.1</t>
  </si>
  <si>
    <t>FAMILIA 33.1</t>
  </si>
  <si>
    <t>TOTAL FAMILIA 33.1</t>
  </si>
  <si>
    <t>FAMILIA 34.1</t>
  </si>
  <si>
    <t>TOTAL FAMILIA 34.1</t>
  </si>
  <si>
    <t>FAMILIA 35.1</t>
  </si>
  <si>
    <t>TOTAL FAMILIA 35.1</t>
  </si>
  <si>
    <t>FAMILIA 36.1</t>
  </si>
  <si>
    <t>TOTAL FAMILIA 36.1</t>
  </si>
  <si>
    <t>FAMILIA 37.1</t>
  </si>
  <si>
    <t>TOTAL FAMILIA 37.1</t>
  </si>
  <si>
    <t>TOTAL LOT-1</t>
  </si>
  <si>
    <t>TOTAL LOT-2</t>
  </si>
  <si>
    <t>TOTAL LOT-3</t>
  </si>
  <si>
    <t>TOTAL LOT-4</t>
  </si>
  <si>
    <t>TOTAL LOT-5</t>
  </si>
  <si>
    <t>TOTAL LOT-6</t>
  </si>
  <si>
    <t>TOTAL LOT-7</t>
  </si>
  <si>
    <t>TOTAL LOT-8</t>
  </si>
  <si>
    <t>TOTAL LOT-9</t>
  </si>
  <si>
    <t>TOTAL LOT-10</t>
  </si>
  <si>
    <t>TOTAL LOT-11</t>
  </si>
  <si>
    <t>TOTAL LOT-12</t>
  </si>
  <si>
    <t>TOTAL LOT-13</t>
  </si>
  <si>
    <t>TOTAL LOT-14</t>
  </si>
  <si>
    <t>TOTAL LOT-15</t>
  </si>
  <si>
    <t>TOTAL LOT-16</t>
  </si>
  <si>
    <t>TOTAL LOT-17</t>
  </si>
  <si>
    <t>TOTAL LOT-18</t>
  </si>
  <si>
    <t>TOTAL LOT-19</t>
  </si>
  <si>
    <t>TOTAL LOT-20</t>
  </si>
  <si>
    <t>TOTAL LOT-21</t>
  </si>
  <si>
    <t>TOTAL LOT-22</t>
  </si>
  <si>
    <t>TOTAL LOT-23</t>
  </si>
  <si>
    <t>TOTAL LOT-24</t>
  </si>
  <si>
    <t>TOTAL LOT-25</t>
  </si>
  <si>
    <t>TOTAL LOT-26</t>
  </si>
  <si>
    <t>TOTAL LOT-27</t>
  </si>
  <si>
    <t>TOTAL LOT-28</t>
  </si>
  <si>
    <t>TOTAL LOT-29</t>
  </si>
  <si>
    <t>TOTAL LOT-30</t>
  </si>
  <si>
    <t>TOTAL LOT-31</t>
  </si>
  <si>
    <t>TOTAL LOT-32</t>
  </si>
  <si>
    <t>TOTAL LOT-33</t>
  </si>
  <si>
    <t>TOTAL LOT-34</t>
  </si>
  <si>
    <t>TOTAL LOT-35</t>
  </si>
  <si>
    <t>TOTAL LOT-36</t>
  </si>
  <si>
    <t>TOTAL LOT-37</t>
  </si>
  <si>
    <t>TOTAL LOTS</t>
  </si>
  <si>
    <t>COLIPLEX</t>
  </si>
  <si>
    <t>SENYALITZACIO DE CANONADES DE SANEJAMENT</t>
  </si>
  <si>
    <t xml:space="preserve">CANONADES DE FOSA DUCTIL </t>
  </si>
  <si>
    <t>FAMILIA 5.2</t>
  </si>
  <si>
    <t>TOTAL FAMILIA 5.2</t>
  </si>
  <si>
    <t>FAMILIA 8.5</t>
  </si>
  <si>
    <t>TOTAL FAMILIA 8.5</t>
  </si>
  <si>
    <t>FAMILIA 15.8</t>
  </si>
  <si>
    <t>TOTAL FAMILIA 15.8</t>
  </si>
  <si>
    <t>FAMILIA 15.9</t>
  </si>
  <si>
    <t>TOTAL FAMILIA 15.9</t>
  </si>
  <si>
    <t>FAMILIA 15.10</t>
  </si>
  <si>
    <t>TOTAL FAMILIA 15.10</t>
  </si>
  <si>
    <t>FAMILIA 15.11</t>
  </si>
  <si>
    <t>TOTAL FAMILIA 15.11</t>
  </si>
  <si>
    <t>FAMILIA 15.12</t>
  </si>
  <si>
    <t>TOTAL FAMILIA 15.12</t>
  </si>
  <si>
    <t>FAMILIA 15.13</t>
  </si>
  <si>
    <t>TOTAL FAMILIA 15.13</t>
  </si>
  <si>
    <t>FAMILIA 15.14</t>
  </si>
  <si>
    <t>TOTAL FAMILIA 15.14</t>
  </si>
  <si>
    <t>FAMILIA 15.15</t>
  </si>
  <si>
    <t>TOTAL FAMILIA 15.15</t>
  </si>
  <si>
    <t>FAMILIA 15.16</t>
  </si>
  <si>
    <t>TOTAL FAMILIA 15.16</t>
  </si>
  <si>
    <t>FAMILIA 15.17</t>
  </si>
  <si>
    <t>TOTAL FAMILIA 15.17</t>
  </si>
  <si>
    <t>FAMILIA 16.2</t>
  </si>
  <si>
    <t>TOTAL FAMILIA 16.2</t>
  </si>
  <si>
    <t>FAMILIA 16.3</t>
  </si>
  <si>
    <t>TOTAL FAMILIA 16.3</t>
  </si>
  <si>
    <t>FAMILIA 16.4</t>
  </si>
  <si>
    <t>TOTAL FAMILIA 16.4</t>
  </si>
  <si>
    <t>FAMILIA 16.5</t>
  </si>
  <si>
    <t>TOTAL FAMILIA 16.5</t>
  </si>
  <si>
    <t>FAMILIA 16.6</t>
  </si>
  <si>
    <t>TOTAL FAMILIA 16.6</t>
  </si>
  <si>
    <t>FAMILIA 16.7</t>
  </si>
  <si>
    <t>TOTAL FAMILIA 16.7</t>
  </si>
  <si>
    <t>FAMILIA 16.8</t>
  </si>
  <si>
    <t>TOTAL FAMILIA 16.8</t>
  </si>
  <si>
    <t>FAMILIA 16.9</t>
  </si>
  <si>
    <t>TOTAL FAMILIA 16.9</t>
  </si>
  <si>
    <t>FAMILIA 16.10</t>
  </si>
  <si>
    <t>TOTAL FAMILIA 16.10</t>
  </si>
  <si>
    <t>FAMILIA 16.11</t>
  </si>
  <si>
    <t>TOTAL FAMILIA 16.11</t>
  </si>
  <si>
    <t>FAMILIA 17.2</t>
  </si>
  <si>
    <t>TOTAL FAMILIA 17.2</t>
  </si>
  <si>
    <t>FAMILIA 17.3</t>
  </si>
  <si>
    <t>TOTAL FAMILIA 17.3</t>
  </si>
  <si>
    <t>FAMILIA 17.4</t>
  </si>
  <si>
    <t>TOTAL FAMILIA 17.4</t>
  </si>
  <si>
    <t>FAMILIA 17.5</t>
  </si>
  <si>
    <t>TOTAL FAMILIA 17.5</t>
  </si>
  <si>
    <t>FAMILIA 17.6</t>
  </si>
  <si>
    <t>TOTAL FAMILIA 17.6</t>
  </si>
  <si>
    <t>FAMILIA 17.7</t>
  </si>
  <si>
    <t>TOTAL FAMILIA 17.7</t>
  </si>
  <si>
    <t>FAMILIA 21.2</t>
  </si>
  <si>
    <t>TOTAL FAMILIA 21.2</t>
  </si>
  <si>
    <t>TOTAL FAMILIA 2.2</t>
  </si>
  <si>
    <t>DESCRIPCIÓ ARTICLE</t>
  </si>
  <si>
    <t>MARCA PRODUCTE</t>
  </si>
  <si>
    <t>IMPORT</t>
  </si>
  <si>
    <t>%FAM./LOT</t>
  </si>
  <si>
    <t>LLEGENDA</t>
  </si>
  <si>
    <t>%FAMILIA/LOT</t>
  </si>
  <si>
    <t>BELGICAST/SAINT-GOBAIN</t>
  </si>
  <si>
    <t>% DESCOMPTE OFERTA</t>
  </si>
  <si>
    <t>LOT / FAMILIA</t>
  </si>
  <si>
    <t>% DESCOMPTE MÍNIM</t>
  </si>
  <si>
    <t>Import dels lots i de les famílies que els composen. Calculat aplicant el % de descompte a la tarifa del fabricant  i multiplicant el resultat per les unitats previstes.</t>
  </si>
  <si>
    <t>Lot i familia/es que el composen, objecte de licitació.</t>
  </si>
  <si>
    <t>Descripció que té l'article a la base de dades d'Aigües de Blanes.</t>
  </si>
  <si>
    <t>Marca de l'article que es licita.</t>
  </si>
  <si>
    <t>% de valor de la familia sobre el total del lot. Servirà per fer la ponderació del mateix.</t>
  </si>
  <si>
    <t>% de descompte mínim que ha d'ofertar el licitador per cada família. Correspon al descompte aplicat a l'annex I per obtenir l'import dels lots i de les families que els composen.</t>
  </si>
  <si>
    <t>% de descompte que ofereix el licitador sobra la tarifa oficial del fabricant. A d'ésser igual o superior que el % DESCOMPTE MINIM.</t>
  </si>
  <si>
    <t>FAMILIA 29.2</t>
  </si>
  <si>
    <t>TOTAL FAMILIA 29.2</t>
  </si>
  <si>
    <t>FAMILIA 29.3</t>
  </si>
  <si>
    <t>TOTAL FAMILIA 29.3</t>
  </si>
  <si>
    <t>FAMILIA 29.4</t>
  </si>
  <si>
    <t>TOTAL FAMILIA 29.4</t>
  </si>
  <si>
    <t>FAMILIA 29.5</t>
  </si>
  <si>
    <t>TOTAL FAMILIA 29.5</t>
  </si>
  <si>
    <t>FAMILIA 29.6</t>
  </si>
  <si>
    <t>TOTAL FAMILIA 29.6</t>
  </si>
  <si>
    <t>FAMILIA 29.7</t>
  </si>
  <si>
    <t>TOTAL FAMILIA 29.7</t>
  </si>
  <si>
    <t>FAMILIA 29.8</t>
  </si>
  <si>
    <t>TOTAL FAMILIA 29.8</t>
  </si>
  <si>
    <t>FAMILIA 29.9</t>
  </si>
  <si>
    <t>TOTAL FAMILIA 29.9</t>
  </si>
  <si>
    <t>TAPS COLOR TEULA NO REGISTRABLES</t>
  </si>
  <si>
    <t>TAPS COLOR TEULA REGISTRABLES</t>
  </si>
  <si>
    <t>FAMILIA 30.2</t>
  </si>
  <si>
    <t>TOTAL FAMILIA 30.2</t>
  </si>
  <si>
    <t>FAMILIA 30.3</t>
  </si>
  <si>
    <t>TOTAL FAMILIA 30.3</t>
  </si>
  <si>
    <t>FAMILIA 30.4</t>
  </si>
  <si>
    <t>TOTAL FAMILIA 30.4</t>
  </si>
  <si>
    <t>FAMILIA 30.5</t>
  </si>
  <si>
    <t>TOTAL FAMILIA 30.5</t>
  </si>
  <si>
    <t>FAMILIA 30.6</t>
  </si>
  <si>
    <t>TOTAL FAMILIA 30.6</t>
  </si>
  <si>
    <t>FAMILIA 30.7</t>
  </si>
  <si>
    <t>TOTAL FAMILIA 30.7</t>
  </si>
  <si>
    <t>FAMILIA 30.8</t>
  </si>
  <si>
    <t>TOTAL FAMILIA 30.8</t>
  </si>
  <si>
    <t>FAMILIA 30.9</t>
  </si>
  <si>
    <t>TOTAL FAMILIA 30.9</t>
  </si>
  <si>
    <t>FAMILIA 30.10</t>
  </si>
  <si>
    <t>TOTAL FAMILIA 30.10</t>
  </si>
  <si>
    <t>FAMILIA 34.2</t>
  </si>
  <si>
    <t>TOTAL FAMILIA 34.2</t>
  </si>
  <si>
    <t>LOT-38</t>
  </si>
  <si>
    <t>FAMILIA 38.1</t>
  </si>
  <si>
    <t>TOTAL FAMILIA 38.1</t>
  </si>
  <si>
    <t>TOTAL LOT-38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</si>
</sst>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/>
    <xf numFmtId="0" fontId="3" fillId="0" borderId="0" xfId="0" applyFont="1"/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10" fontId="2" fillId="0" borderId="0" xfId="2" applyNumberFormat="1" applyFont="1"/>
    <xf numFmtId="0" fontId="1" fillId="0" borderId="0" xfId="0" applyFont="1" applyFill="1"/>
    <xf numFmtId="10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1" xfId="0" applyNumberFormat="1" applyBorder="1"/>
    <xf numFmtId="0" fontId="0" fillId="0" borderId="0" xfId="0" applyFont="1"/>
    <xf numFmtId="0" fontId="0" fillId="0" borderId="0" xfId="0" applyFont="1" applyFill="1"/>
    <xf numFmtId="0" fontId="1" fillId="0" borderId="2" xfId="0" applyFont="1" applyBorder="1" applyAlignment="1"/>
    <xf numFmtId="0" fontId="0" fillId="0" borderId="2" xfId="0" applyBorder="1"/>
    <xf numFmtId="10" fontId="1" fillId="0" borderId="2" xfId="0" applyNumberFormat="1" applyFont="1" applyBorder="1"/>
    <xf numFmtId="4" fontId="0" fillId="0" borderId="2" xfId="0" applyNumberFormat="1" applyBorder="1"/>
    <xf numFmtId="0" fontId="1" fillId="0" borderId="2" xfId="0" applyFont="1" applyBorder="1"/>
    <xf numFmtId="10" fontId="1" fillId="0" borderId="2" xfId="2" applyNumberFormat="1" applyFont="1" applyBorder="1"/>
    <xf numFmtId="10" fontId="1" fillId="0" borderId="2" xfId="1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64" fontId="2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0" borderId="2" xfId="0" applyNumberFormat="1" applyFont="1" applyBorder="1"/>
    <xf numFmtId="164" fontId="0" fillId="0" borderId="0" xfId="0" applyNumberFormat="1" applyFont="1" applyFill="1"/>
    <xf numFmtId="164" fontId="0" fillId="0" borderId="0" xfId="0" applyNumberFormat="1" applyFill="1"/>
    <xf numFmtId="44" fontId="3" fillId="0" borderId="0" xfId="0" applyNumberFormat="1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D9A8-6E45-41FE-9E63-78944EDD8B3A}">
  <sheetPr>
    <pageSetUpPr fitToPage="1"/>
  </sheetPr>
  <dimension ref="A1:H959"/>
  <sheetViews>
    <sheetView tabSelected="1" view="pageBreakPreview" zoomScale="85" zoomScaleNormal="90" zoomScaleSheetLayoutView="85" workbookViewId="0">
      <pane ySplit="1" topLeftCell="A911" activePane="bottomLeft" state="frozen"/>
      <selection activeCell="B1" sqref="B1"/>
      <selection pane="bottomLeft" activeCell="B922" sqref="B922"/>
    </sheetView>
  </sheetViews>
  <sheetFormatPr baseColWidth="10" defaultColWidth="9.140625" defaultRowHeight="15" x14ac:dyDescent="0.25"/>
  <cols>
    <col min="1" max="1" width="21.140625" customWidth="1"/>
    <col min="2" max="2" width="78.140625" customWidth="1"/>
    <col min="3" max="3" width="24.42578125" customWidth="1"/>
    <col min="4" max="4" width="13.7109375" style="27" customWidth="1"/>
    <col min="5" max="5" width="13.5703125" customWidth="1"/>
    <col min="6" max="6" width="21" style="6" customWidth="1"/>
    <col min="7" max="7" width="22.5703125" style="6" customWidth="1"/>
    <col min="8" max="9" width="9.140625" customWidth="1"/>
  </cols>
  <sheetData>
    <row r="1" spans="1:8" s="11" customFormat="1" x14ac:dyDescent="0.25">
      <c r="A1" s="11" t="s">
        <v>781</v>
      </c>
      <c r="B1" s="11" t="s">
        <v>773</v>
      </c>
      <c r="C1" s="11" t="s">
        <v>774</v>
      </c>
      <c r="D1" s="25" t="s">
        <v>775</v>
      </c>
      <c r="E1" s="11" t="s">
        <v>776</v>
      </c>
      <c r="F1" s="12" t="s">
        <v>782</v>
      </c>
      <c r="G1" s="12" t="s">
        <v>780</v>
      </c>
    </row>
    <row r="2" spans="1:8" s="1" customFormat="1" x14ac:dyDescent="0.25">
      <c r="A2" s="1" t="s">
        <v>393</v>
      </c>
      <c r="D2" s="26"/>
      <c r="F2" s="5"/>
      <c r="G2" s="5"/>
    </row>
    <row r="3" spans="1:8" x14ac:dyDescent="0.25">
      <c r="A3" t="s">
        <v>67</v>
      </c>
      <c r="B3" t="s">
        <v>713</v>
      </c>
      <c r="E3" s="1"/>
    </row>
    <row r="4" spans="1:8" x14ac:dyDescent="0.25">
      <c r="A4" s="1" t="s">
        <v>477</v>
      </c>
      <c r="E4" s="1"/>
    </row>
    <row r="5" spans="1:8" x14ac:dyDescent="0.25">
      <c r="A5" t="s">
        <v>69</v>
      </c>
      <c r="B5" t="s">
        <v>394</v>
      </c>
      <c r="C5" t="s">
        <v>451</v>
      </c>
      <c r="D5" s="28"/>
      <c r="E5" s="16"/>
    </row>
    <row r="6" spans="1:8" ht="6.75" customHeight="1" thickBot="1" x14ac:dyDescent="0.3">
      <c r="D6" s="28"/>
      <c r="E6" s="16"/>
    </row>
    <row r="7" spans="1:8" s="6" customFormat="1" ht="15.75" thickBot="1" x14ac:dyDescent="0.3">
      <c r="A7" s="3" t="s">
        <v>479</v>
      </c>
      <c r="B7"/>
      <c r="C7" s="3"/>
      <c r="D7" s="28">
        <v>16001.76</v>
      </c>
      <c r="E7" s="8">
        <f>D7/$D$128</f>
        <v>0.40097482295400538</v>
      </c>
      <c r="F7" s="6">
        <v>15</v>
      </c>
      <c r="G7" s="15"/>
      <c r="H7"/>
    </row>
    <row r="8" spans="1:8" x14ac:dyDescent="0.25">
      <c r="D8" s="28"/>
      <c r="E8" s="16"/>
    </row>
    <row r="9" spans="1:8" s="6" customFormat="1" x14ac:dyDescent="0.25">
      <c r="A9" t="s">
        <v>22</v>
      </c>
      <c r="B9" t="s">
        <v>23</v>
      </c>
      <c r="C9"/>
      <c r="D9" s="28"/>
      <c r="E9" s="16"/>
      <c r="H9"/>
    </row>
    <row r="10" spans="1:8" s="6" customFormat="1" x14ac:dyDescent="0.25">
      <c r="A10" t="s">
        <v>24</v>
      </c>
      <c r="B10" t="s">
        <v>25</v>
      </c>
      <c r="C10"/>
      <c r="D10" s="28"/>
      <c r="E10" s="16"/>
      <c r="H10"/>
    </row>
    <row r="11" spans="1:8" s="6" customFormat="1" x14ac:dyDescent="0.25">
      <c r="A11" s="1" t="s">
        <v>480</v>
      </c>
      <c r="B11"/>
      <c r="C11"/>
      <c r="D11" s="28"/>
      <c r="E11" s="16"/>
      <c r="H11"/>
    </row>
    <row r="12" spans="1:8" s="6" customFormat="1" x14ac:dyDescent="0.25">
      <c r="A12" t="s">
        <v>26</v>
      </c>
      <c r="B12" t="s">
        <v>27</v>
      </c>
      <c r="C12" t="s">
        <v>451</v>
      </c>
      <c r="D12" s="28"/>
      <c r="E12" s="16"/>
      <c r="H12"/>
    </row>
    <row r="13" spans="1:8" s="6" customFormat="1" ht="6.75" customHeight="1" thickBot="1" x14ac:dyDescent="0.3">
      <c r="A13"/>
      <c r="B13"/>
      <c r="C13"/>
      <c r="D13" s="28"/>
      <c r="E13" s="16"/>
      <c r="H13"/>
    </row>
    <row r="14" spans="1:8" s="6" customFormat="1" ht="15.75" thickBot="1" x14ac:dyDescent="0.3">
      <c r="A14" s="3" t="s">
        <v>481</v>
      </c>
      <c r="B14"/>
      <c r="C14" s="3"/>
      <c r="D14" s="29">
        <v>58.503999999999998</v>
      </c>
      <c r="E14" s="8">
        <f>D14/$D$128</f>
        <v>1.4660031797815445E-3</v>
      </c>
      <c r="F14" s="6">
        <v>20</v>
      </c>
      <c r="G14" s="15"/>
      <c r="H14"/>
    </row>
    <row r="15" spans="1:8" s="6" customFormat="1" x14ac:dyDescent="0.25">
      <c r="A15" s="3"/>
      <c r="B15"/>
      <c r="C15" s="3"/>
      <c r="D15" s="29"/>
      <c r="E15" s="16"/>
      <c r="H15"/>
    </row>
    <row r="16" spans="1:8" s="6" customFormat="1" x14ac:dyDescent="0.25">
      <c r="A16" t="s">
        <v>28</v>
      </c>
      <c r="B16" t="s">
        <v>29</v>
      </c>
      <c r="C16"/>
      <c r="D16" s="28"/>
      <c r="E16" s="16"/>
      <c r="H16"/>
    </row>
    <row r="17" spans="1:8" s="6" customFormat="1" x14ac:dyDescent="0.25">
      <c r="A17" s="1" t="s">
        <v>482</v>
      </c>
      <c r="B17"/>
      <c r="C17"/>
      <c r="D17" s="28"/>
      <c r="E17" s="16"/>
      <c r="H17"/>
    </row>
    <row r="18" spans="1:8" s="6" customFormat="1" x14ac:dyDescent="0.25">
      <c r="A18" t="s">
        <v>30</v>
      </c>
      <c r="B18" t="s">
        <v>31</v>
      </c>
      <c r="C18" t="s">
        <v>451</v>
      </c>
      <c r="D18" s="28"/>
      <c r="E18" s="16"/>
      <c r="H18"/>
    </row>
    <row r="19" spans="1:8" ht="6.75" customHeight="1" thickBot="1" x14ac:dyDescent="0.3">
      <c r="D19" s="28"/>
      <c r="E19" s="16"/>
      <c r="H19" s="6"/>
    </row>
    <row r="20" spans="1:8" ht="15.75" thickBot="1" x14ac:dyDescent="0.3">
      <c r="A20" s="3" t="s">
        <v>483</v>
      </c>
      <c r="C20" s="3"/>
      <c r="D20" s="29">
        <v>1046.24</v>
      </c>
      <c r="E20" s="8">
        <f>D20/$D$128</f>
        <v>2.6216859818382388E-2</v>
      </c>
      <c r="F20" s="6">
        <v>20</v>
      </c>
      <c r="G20" s="15"/>
    </row>
    <row r="21" spans="1:8" x14ac:dyDescent="0.25">
      <c r="D21" s="28"/>
      <c r="E21" s="16"/>
    </row>
    <row r="22" spans="1:8" x14ac:dyDescent="0.25">
      <c r="A22" s="1" t="s">
        <v>484</v>
      </c>
      <c r="D22" s="28"/>
      <c r="E22" s="16"/>
    </row>
    <row r="23" spans="1:8" x14ac:dyDescent="0.25">
      <c r="A23" t="s">
        <v>32</v>
      </c>
      <c r="B23" t="s">
        <v>33</v>
      </c>
      <c r="C23" t="s">
        <v>451</v>
      </c>
      <c r="D23" s="28"/>
      <c r="E23" s="16"/>
    </row>
    <row r="24" spans="1:8" ht="6.75" customHeight="1" thickBot="1" x14ac:dyDescent="0.3">
      <c r="D24" s="28"/>
      <c r="E24" s="16"/>
    </row>
    <row r="25" spans="1:8" ht="15.75" thickBot="1" x14ac:dyDescent="0.3">
      <c r="A25" s="3" t="s">
        <v>485</v>
      </c>
      <c r="C25" s="3"/>
      <c r="D25" s="29">
        <v>1212</v>
      </c>
      <c r="E25" s="8">
        <f>D25/$D$128</f>
        <v>3.0370502083536716E-2</v>
      </c>
      <c r="F25" s="6">
        <v>20</v>
      </c>
      <c r="G25" s="15"/>
    </row>
    <row r="26" spans="1:8" x14ac:dyDescent="0.25">
      <c r="D26" s="28"/>
      <c r="E26" s="16"/>
    </row>
    <row r="27" spans="1:8" x14ac:dyDescent="0.25">
      <c r="A27" s="1" t="s">
        <v>486</v>
      </c>
      <c r="D27" s="28"/>
      <c r="E27" s="16"/>
    </row>
    <row r="28" spans="1:8" x14ac:dyDescent="0.25">
      <c r="A28" t="s">
        <v>34</v>
      </c>
      <c r="B28" t="s">
        <v>35</v>
      </c>
      <c r="C28" t="s">
        <v>451</v>
      </c>
      <c r="D28" s="28"/>
      <c r="E28" s="16"/>
    </row>
    <row r="29" spans="1:8" ht="6.75" customHeight="1" thickBot="1" x14ac:dyDescent="0.3">
      <c r="D29" s="28"/>
      <c r="E29" s="16"/>
    </row>
    <row r="30" spans="1:8" ht="15.75" thickBot="1" x14ac:dyDescent="0.3">
      <c r="A30" s="3" t="s">
        <v>487</v>
      </c>
      <c r="C30" s="3"/>
      <c r="D30" s="29">
        <v>1953.9680000000001</v>
      </c>
      <c r="E30" s="8">
        <f>D30/$D$128</f>
        <v>4.8962862388749237E-2</v>
      </c>
      <c r="F30" s="6">
        <v>20</v>
      </c>
      <c r="G30" s="15"/>
    </row>
    <row r="31" spans="1:8" x14ac:dyDescent="0.25">
      <c r="D31" s="28"/>
      <c r="E31" s="16"/>
    </row>
    <row r="32" spans="1:8" x14ac:dyDescent="0.25">
      <c r="A32" s="1" t="s">
        <v>488</v>
      </c>
      <c r="D32" s="28"/>
      <c r="E32" s="16"/>
    </row>
    <row r="33" spans="1:7" x14ac:dyDescent="0.25">
      <c r="A33" t="s">
        <v>36</v>
      </c>
      <c r="B33" t="s">
        <v>37</v>
      </c>
      <c r="C33" t="s">
        <v>451</v>
      </c>
      <c r="D33" s="28"/>
      <c r="E33" s="16"/>
    </row>
    <row r="34" spans="1:7" ht="6.75" customHeight="1" thickBot="1" x14ac:dyDescent="0.3">
      <c r="D34" s="28"/>
      <c r="E34" s="16"/>
    </row>
    <row r="35" spans="1:7" ht="15.75" thickBot="1" x14ac:dyDescent="0.3">
      <c r="A35" s="3" t="s">
        <v>489</v>
      </c>
      <c r="C35" s="3"/>
      <c r="D35" s="29">
        <v>2226.9760000000001</v>
      </c>
      <c r="E35" s="8">
        <f>D35/$D$128</f>
        <v>5.5803943273916058E-2</v>
      </c>
      <c r="F35" s="6">
        <v>20</v>
      </c>
      <c r="G35" s="15"/>
    </row>
    <row r="36" spans="1:7" x14ac:dyDescent="0.25">
      <c r="D36" s="28"/>
      <c r="E36" s="16"/>
    </row>
    <row r="37" spans="1:7" x14ac:dyDescent="0.25">
      <c r="A37" t="s">
        <v>38</v>
      </c>
      <c r="B37" t="s">
        <v>39</v>
      </c>
      <c r="D37" s="28"/>
      <c r="E37" s="16"/>
    </row>
    <row r="38" spans="1:7" x14ac:dyDescent="0.25">
      <c r="A38" s="1" t="s">
        <v>490</v>
      </c>
      <c r="D38" s="28"/>
      <c r="E38" s="16"/>
    </row>
    <row r="39" spans="1:7" x14ac:dyDescent="0.25">
      <c r="A39" t="s">
        <v>40</v>
      </c>
      <c r="B39" t="s">
        <v>41</v>
      </c>
      <c r="C39" t="s">
        <v>451</v>
      </c>
      <c r="D39" s="28"/>
      <c r="E39" s="16"/>
    </row>
    <row r="40" spans="1:7" ht="6.75" customHeight="1" thickBot="1" x14ac:dyDescent="0.3">
      <c r="D40" s="28"/>
      <c r="E40" s="16"/>
    </row>
    <row r="41" spans="1:7" ht="15.75" thickBot="1" x14ac:dyDescent="0.3">
      <c r="A41" s="3" t="s">
        <v>491</v>
      </c>
      <c r="C41" s="3"/>
      <c r="D41" s="29">
        <v>2224.4720000000002</v>
      </c>
      <c r="E41" s="8">
        <f>D41/$D$128</f>
        <v>5.574119761614612E-2</v>
      </c>
      <c r="F41" s="6">
        <v>20</v>
      </c>
      <c r="G41" s="15"/>
    </row>
    <row r="42" spans="1:7" x14ac:dyDescent="0.25">
      <c r="D42" s="28"/>
      <c r="E42" s="16"/>
    </row>
    <row r="43" spans="1:7" x14ac:dyDescent="0.25">
      <c r="A43" s="1" t="s">
        <v>492</v>
      </c>
      <c r="D43" s="28"/>
      <c r="E43" s="16"/>
    </row>
    <row r="44" spans="1:7" x14ac:dyDescent="0.25">
      <c r="A44" t="s">
        <v>42</v>
      </c>
      <c r="B44" t="s">
        <v>43</v>
      </c>
      <c r="C44" t="s">
        <v>451</v>
      </c>
      <c r="D44" s="28"/>
      <c r="E44" s="16"/>
    </row>
    <row r="45" spans="1:7" ht="6.75" customHeight="1" thickBot="1" x14ac:dyDescent="0.3">
      <c r="D45" s="28"/>
      <c r="E45" s="16"/>
    </row>
    <row r="46" spans="1:7" ht="15.75" thickBot="1" x14ac:dyDescent="0.3">
      <c r="A46" s="3" t="s">
        <v>493</v>
      </c>
      <c r="C46" s="3"/>
      <c r="D46" s="29">
        <v>2060.1439999999998</v>
      </c>
      <c r="E46" s="8">
        <f>D46/$D$128</f>
        <v>5.1623438650483217E-2</v>
      </c>
      <c r="F46" s="6">
        <v>20</v>
      </c>
      <c r="G46" s="15"/>
    </row>
    <row r="47" spans="1:7" x14ac:dyDescent="0.25">
      <c r="D47" s="28"/>
      <c r="E47" s="16"/>
    </row>
    <row r="48" spans="1:7" x14ac:dyDescent="0.25">
      <c r="A48" s="1" t="s">
        <v>494</v>
      </c>
      <c r="D48" s="28"/>
      <c r="E48" s="16"/>
    </row>
    <row r="49" spans="1:8" x14ac:dyDescent="0.25">
      <c r="A49" t="s">
        <v>46</v>
      </c>
      <c r="B49" t="s">
        <v>47</v>
      </c>
      <c r="C49" t="s">
        <v>451</v>
      </c>
      <c r="D49" s="28"/>
      <c r="E49" s="16"/>
    </row>
    <row r="50" spans="1:8" ht="6.75" customHeight="1" thickBot="1" x14ac:dyDescent="0.3">
      <c r="D50" s="28"/>
      <c r="E50" s="16"/>
    </row>
    <row r="51" spans="1:8" ht="15.75" thickBot="1" x14ac:dyDescent="0.3">
      <c r="A51" s="3">
        <v>1.9</v>
      </c>
      <c r="C51" s="3"/>
      <c r="D51" s="29">
        <v>1145.1120000000001</v>
      </c>
      <c r="E51" s="8">
        <f>D51/$D$128</f>
        <v>2.8694411206174008E-2</v>
      </c>
      <c r="F51" s="6">
        <v>20</v>
      </c>
      <c r="G51" s="15"/>
    </row>
    <row r="52" spans="1:8" x14ac:dyDescent="0.25">
      <c r="D52" s="28"/>
      <c r="E52" s="16"/>
    </row>
    <row r="53" spans="1:8" x14ac:dyDescent="0.25">
      <c r="A53" s="1" t="s">
        <v>495</v>
      </c>
      <c r="D53" s="28"/>
      <c r="E53" s="16"/>
    </row>
    <row r="54" spans="1:8" x14ac:dyDescent="0.25">
      <c r="A54" t="s">
        <v>48</v>
      </c>
      <c r="B54" t="s">
        <v>49</v>
      </c>
      <c r="C54" t="s">
        <v>451</v>
      </c>
      <c r="D54" s="28"/>
      <c r="E54" s="16"/>
    </row>
    <row r="55" spans="1:8" ht="6.75" customHeight="1" thickBot="1" x14ac:dyDescent="0.3">
      <c r="D55" s="28"/>
      <c r="E55" s="16"/>
    </row>
    <row r="56" spans="1:8" ht="15.75" thickBot="1" x14ac:dyDescent="0.3">
      <c r="A56" s="3" t="s">
        <v>496</v>
      </c>
      <c r="C56" s="3"/>
      <c r="D56" s="29">
        <v>236.4</v>
      </c>
      <c r="E56" s="8">
        <f>D56/$D$128</f>
        <v>5.9237513964918147E-3</v>
      </c>
      <c r="F56" s="6">
        <v>20</v>
      </c>
      <c r="G56" s="15"/>
    </row>
    <row r="57" spans="1:8" x14ac:dyDescent="0.25">
      <c r="D57" s="28"/>
      <c r="E57" s="16"/>
    </row>
    <row r="58" spans="1:8" x14ac:dyDescent="0.25">
      <c r="A58" t="s">
        <v>50</v>
      </c>
      <c r="B58" t="s">
        <v>395</v>
      </c>
      <c r="D58" s="28"/>
      <c r="E58" s="16"/>
    </row>
    <row r="59" spans="1:8" x14ac:dyDescent="0.25">
      <c r="A59" s="1" t="s">
        <v>497</v>
      </c>
      <c r="D59" s="28"/>
      <c r="E59" s="16"/>
    </row>
    <row r="60" spans="1:8" x14ac:dyDescent="0.25">
      <c r="A60" t="s">
        <v>51</v>
      </c>
      <c r="B60" t="s">
        <v>52</v>
      </c>
      <c r="C60" t="s">
        <v>451</v>
      </c>
      <c r="D60" s="28"/>
      <c r="E60" s="16"/>
    </row>
    <row r="61" spans="1:8" s="6" customFormat="1" ht="6.75" customHeight="1" thickBot="1" x14ac:dyDescent="0.3">
      <c r="A61"/>
      <c r="B61"/>
      <c r="C61"/>
      <c r="D61" s="28"/>
      <c r="E61" s="16"/>
      <c r="H61"/>
    </row>
    <row r="62" spans="1:8" s="6" customFormat="1" ht="15.75" thickBot="1" x14ac:dyDescent="0.3">
      <c r="A62" s="3" t="s">
        <v>498</v>
      </c>
      <c r="B62"/>
      <c r="C62" s="3"/>
      <c r="D62" s="29">
        <v>3130.9839999999999</v>
      </c>
      <c r="E62" s="8">
        <f>D62/$D$128</f>
        <v>7.845672945174928E-2</v>
      </c>
      <c r="F62" s="6">
        <v>20</v>
      </c>
      <c r="G62" s="15"/>
      <c r="H62"/>
    </row>
    <row r="63" spans="1:8" x14ac:dyDescent="0.25">
      <c r="D63" s="28"/>
      <c r="E63" s="16"/>
    </row>
    <row r="64" spans="1:8" s="6" customFormat="1" x14ac:dyDescent="0.25">
      <c r="A64" s="1" t="s">
        <v>499</v>
      </c>
      <c r="B64"/>
      <c r="C64"/>
      <c r="D64" s="28"/>
      <c r="E64" s="16"/>
      <c r="H64"/>
    </row>
    <row r="65" spans="1:8" s="6" customFormat="1" x14ac:dyDescent="0.25">
      <c r="A65" t="s">
        <v>53</v>
      </c>
      <c r="B65" t="s">
        <v>54</v>
      </c>
      <c r="C65" t="s">
        <v>451</v>
      </c>
      <c r="D65" s="28"/>
      <c r="E65" s="16"/>
      <c r="H65"/>
    </row>
    <row r="66" spans="1:8" ht="6.75" customHeight="1" thickBot="1" x14ac:dyDescent="0.3">
      <c r="D66" s="28"/>
      <c r="E66" s="16"/>
    </row>
    <row r="67" spans="1:8" ht="15.75" thickBot="1" x14ac:dyDescent="0.3">
      <c r="A67" s="3" t="s">
        <v>500</v>
      </c>
      <c r="C67" s="3"/>
      <c r="D67" s="29">
        <v>54.04</v>
      </c>
      <c r="E67" s="8">
        <f>D67/$D$128</f>
        <v>1.3541435087411915E-3</v>
      </c>
      <c r="F67" s="6">
        <v>20</v>
      </c>
      <c r="G67" s="15"/>
    </row>
    <row r="68" spans="1:8" x14ac:dyDescent="0.25">
      <c r="D68" s="28"/>
      <c r="E68" s="16"/>
    </row>
    <row r="69" spans="1:8" x14ac:dyDescent="0.25">
      <c r="A69" t="s">
        <v>55</v>
      </c>
      <c r="B69" t="s">
        <v>56</v>
      </c>
      <c r="D69" s="28"/>
      <c r="E69" s="16"/>
    </row>
    <row r="70" spans="1:8" x14ac:dyDescent="0.25">
      <c r="A70" s="1" t="s">
        <v>501</v>
      </c>
      <c r="D70" s="28"/>
      <c r="E70" s="16"/>
    </row>
    <row r="71" spans="1:8" x14ac:dyDescent="0.25">
      <c r="A71" t="s">
        <v>57</v>
      </c>
      <c r="B71" t="s">
        <v>58</v>
      </c>
      <c r="C71" t="s">
        <v>451</v>
      </c>
      <c r="D71" s="28"/>
      <c r="E71" s="16"/>
    </row>
    <row r="72" spans="1:8" ht="6.75" customHeight="1" thickBot="1" x14ac:dyDescent="0.3">
      <c r="D72" s="28"/>
      <c r="E72" s="16"/>
    </row>
    <row r="73" spans="1:8" ht="15.75" thickBot="1" x14ac:dyDescent="0.3">
      <c r="A73" s="3" t="s">
        <v>502</v>
      </c>
      <c r="C73" s="3"/>
      <c r="D73" s="29">
        <v>1011.784</v>
      </c>
      <c r="E73" s="8">
        <f>D73/$D$128</f>
        <v>2.5353455511624681E-2</v>
      </c>
      <c r="F73" s="6">
        <v>20</v>
      </c>
      <c r="G73" s="15"/>
    </row>
    <row r="74" spans="1:8" x14ac:dyDescent="0.25">
      <c r="D74" s="28"/>
      <c r="E74" s="16"/>
    </row>
    <row r="75" spans="1:8" x14ac:dyDescent="0.25">
      <c r="A75" s="1" t="s">
        <v>503</v>
      </c>
      <c r="D75" s="28"/>
      <c r="E75" s="16"/>
    </row>
    <row r="76" spans="1:8" x14ac:dyDescent="0.25">
      <c r="A76" t="s">
        <v>59</v>
      </c>
      <c r="B76" t="s">
        <v>60</v>
      </c>
      <c r="C76" t="s">
        <v>451</v>
      </c>
      <c r="D76" s="28"/>
      <c r="E76" s="16"/>
    </row>
    <row r="77" spans="1:8" ht="6.75" customHeight="1" thickBot="1" x14ac:dyDescent="0.3">
      <c r="D77" s="28"/>
      <c r="E77" s="16"/>
    </row>
    <row r="78" spans="1:8" ht="15.75" thickBot="1" x14ac:dyDescent="0.3">
      <c r="A78" s="3" t="s">
        <v>478</v>
      </c>
      <c r="C78" s="3"/>
      <c r="D78" s="29">
        <v>1011.648</v>
      </c>
      <c r="E78" s="8">
        <f>D78/$D$128</f>
        <v>2.5350047600499796E-2</v>
      </c>
      <c r="F78" s="6">
        <v>20</v>
      </c>
      <c r="G78" s="15"/>
    </row>
    <row r="79" spans="1:8" x14ac:dyDescent="0.25">
      <c r="D79" s="28"/>
      <c r="E79" s="16"/>
    </row>
    <row r="80" spans="1:8" x14ac:dyDescent="0.25">
      <c r="A80" s="1" t="s">
        <v>504</v>
      </c>
      <c r="D80" s="28"/>
      <c r="E80" s="16"/>
    </row>
    <row r="81" spans="1:8" x14ac:dyDescent="0.25">
      <c r="A81" t="s">
        <v>61</v>
      </c>
      <c r="B81" t="s">
        <v>62</v>
      </c>
      <c r="C81" t="s">
        <v>451</v>
      </c>
      <c r="D81" s="28"/>
      <c r="E81" s="16"/>
    </row>
    <row r="82" spans="1:8" ht="6.75" customHeight="1" thickBot="1" x14ac:dyDescent="0.3">
      <c r="D82" s="28"/>
      <c r="E82" s="16"/>
    </row>
    <row r="83" spans="1:8" ht="15.75" thickBot="1" x14ac:dyDescent="0.3">
      <c r="A83" s="3" t="s">
        <v>505</v>
      </c>
      <c r="C83" s="3"/>
      <c r="D83" s="29">
        <v>2223.7280000000001</v>
      </c>
      <c r="E83" s="8">
        <f>D83/$D$128</f>
        <v>5.5722554337639389E-2</v>
      </c>
      <c r="F83" s="6">
        <v>20</v>
      </c>
      <c r="G83" s="15"/>
    </row>
    <row r="84" spans="1:8" x14ac:dyDescent="0.25">
      <c r="D84" s="28"/>
      <c r="E84" s="16"/>
    </row>
    <row r="85" spans="1:8" x14ac:dyDescent="0.25">
      <c r="A85" s="1" t="s">
        <v>506</v>
      </c>
      <c r="D85" s="28"/>
      <c r="E85" s="16"/>
    </row>
    <row r="86" spans="1:8" x14ac:dyDescent="0.25">
      <c r="A86" t="s">
        <v>63</v>
      </c>
      <c r="B86" t="s">
        <v>64</v>
      </c>
      <c r="C86" t="s">
        <v>451</v>
      </c>
      <c r="D86" s="28"/>
      <c r="E86" s="16"/>
    </row>
    <row r="87" spans="1:8" ht="6.75" customHeight="1" thickBot="1" x14ac:dyDescent="0.3">
      <c r="D87" s="28"/>
      <c r="E87" s="16"/>
    </row>
    <row r="88" spans="1:8" ht="15.75" thickBot="1" x14ac:dyDescent="0.3">
      <c r="A88" s="3" t="s">
        <v>507</v>
      </c>
      <c r="C88" s="3"/>
      <c r="D88" s="29">
        <v>754.52800000000002</v>
      </c>
      <c r="E88" s="8">
        <f>D88/$D$128</f>
        <v>1.8907090920863689E-2</v>
      </c>
      <c r="F88" s="6">
        <v>20</v>
      </c>
      <c r="G88" s="15"/>
    </row>
    <row r="89" spans="1:8" x14ac:dyDescent="0.25">
      <c r="D89" s="28"/>
      <c r="E89" s="16"/>
    </row>
    <row r="90" spans="1:8" x14ac:dyDescent="0.25">
      <c r="A90" s="1" t="s">
        <v>508</v>
      </c>
      <c r="D90" s="28"/>
      <c r="E90" s="16"/>
    </row>
    <row r="91" spans="1:8" x14ac:dyDescent="0.25">
      <c r="A91" t="s">
        <v>65</v>
      </c>
      <c r="B91" t="s">
        <v>66</v>
      </c>
      <c r="C91" t="s">
        <v>451</v>
      </c>
      <c r="D91" s="28"/>
      <c r="E91" s="16"/>
    </row>
    <row r="92" spans="1:8" ht="6.75" customHeight="1" thickBot="1" x14ac:dyDescent="0.3">
      <c r="D92" s="28"/>
      <c r="E92" s="16"/>
    </row>
    <row r="93" spans="1:8" ht="15.75" thickBot="1" x14ac:dyDescent="0.3">
      <c r="A93" s="3" t="s">
        <v>509</v>
      </c>
      <c r="C93" s="3"/>
      <c r="D93" s="29">
        <v>2054.7840000000001</v>
      </c>
      <c r="E93" s="8">
        <f>D93/$D$128</f>
        <v>5.1489126859090684E-2</v>
      </c>
      <c r="F93" s="6">
        <v>20</v>
      </c>
      <c r="G93" s="15"/>
    </row>
    <row r="94" spans="1:8" x14ac:dyDescent="0.25">
      <c r="D94" s="28"/>
      <c r="E94" s="16"/>
    </row>
    <row r="95" spans="1:8" s="6" customFormat="1" x14ac:dyDescent="0.25">
      <c r="A95" t="s">
        <v>89</v>
      </c>
      <c r="B95" t="s">
        <v>90</v>
      </c>
      <c r="C95"/>
      <c r="D95" s="28"/>
      <c r="E95" s="16"/>
      <c r="H95"/>
    </row>
    <row r="96" spans="1:8" s="6" customFormat="1" x14ac:dyDescent="0.25">
      <c r="A96" s="1" t="s">
        <v>510</v>
      </c>
      <c r="B96"/>
      <c r="C96"/>
      <c r="D96" s="28"/>
      <c r="E96" s="16"/>
      <c r="H96"/>
    </row>
    <row r="97" spans="1:8" s="6" customFormat="1" x14ac:dyDescent="0.25">
      <c r="A97" t="s">
        <v>91</v>
      </c>
      <c r="B97" t="s">
        <v>92</v>
      </c>
      <c r="C97" t="s">
        <v>451</v>
      </c>
      <c r="D97" s="28"/>
      <c r="E97" s="16"/>
      <c r="H97"/>
    </row>
    <row r="98" spans="1:8" s="6" customFormat="1" ht="6.75" customHeight="1" thickBot="1" x14ac:dyDescent="0.3">
      <c r="A98"/>
      <c r="B98"/>
      <c r="C98"/>
      <c r="D98" s="28"/>
      <c r="E98" s="16"/>
      <c r="H98"/>
    </row>
    <row r="99" spans="1:8" s="6" customFormat="1" ht="15.75" thickBot="1" x14ac:dyDescent="0.3">
      <c r="A99" s="3" t="s">
        <v>511</v>
      </c>
      <c r="B99"/>
      <c r="C99" s="3"/>
      <c r="D99" s="29">
        <v>159.36000000000001</v>
      </c>
      <c r="E99" s="8">
        <f>D99/$D$128</f>
        <v>3.9932699769244318E-3</v>
      </c>
      <c r="F99" s="6">
        <v>20</v>
      </c>
      <c r="G99" s="15"/>
      <c r="H99"/>
    </row>
    <row r="100" spans="1:8" x14ac:dyDescent="0.25">
      <c r="D100" s="28"/>
      <c r="E100" s="16"/>
    </row>
    <row r="101" spans="1:8" s="6" customFormat="1" x14ac:dyDescent="0.25">
      <c r="A101" s="1" t="s">
        <v>512</v>
      </c>
      <c r="B101"/>
      <c r="C101"/>
      <c r="D101" s="28"/>
      <c r="E101" s="16"/>
      <c r="H101"/>
    </row>
    <row r="102" spans="1:8" s="6" customFormat="1" x14ac:dyDescent="0.25">
      <c r="A102" t="s">
        <v>93</v>
      </c>
      <c r="B102" t="s">
        <v>94</v>
      </c>
      <c r="C102" t="s">
        <v>451</v>
      </c>
      <c r="D102" s="28"/>
      <c r="E102" s="16"/>
      <c r="H102"/>
    </row>
    <row r="103" spans="1:8" ht="6.75" customHeight="1" thickBot="1" x14ac:dyDescent="0.3">
      <c r="D103" s="28"/>
      <c r="E103" s="16"/>
    </row>
    <row r="104" spans="1:8" ht="15.75" thickBot="1" x14ac:dyDescent="0.3">
      <c r="A104" s="3" t="s">
        <v>513</v>
      </c>
      <c r="C104" s="3"/>
      <c r="D104" s="29">
        <v>193.87200000000001</v>
      </c>
      <c r="E104" s="8">
        <f>D104/$D$128</f>
        <v>4.8580775412041506E-3</v>
      </c>
      <c r="F104" s="6">
        <v>20</v>
      </c>
      <c r="G104" s="15"/>
    </row>
    <row r="105" spans="1:8" x14ac:dyDescent="0.25">
      <c r="D105" s="28"/>
      <c r="E105" s="16"/>
    </row>
    <row r="106" spans="1:8" x14ac:dyDescent="0.25">
      <c r="A106" t="s">
        <v>95</v>
      </c>
      <c r="B106" t="s">
        <v>96</v>
      </c>
      <c r="D106" s="28"/>
      <c r="E106" s="16"/>
    </row>
    <row r="107" spans="1:8" x14ac:dyDescent="0.25">
      <c r="A107" s="1" t="s">
        <v>514</v>
      </c>
      <c r="D107" s="28"/>
      <c r="E107" s="16"/>
    </row>
    <row r="108" spans="1:8" x14ac:dyDescent="0.25">
      <c r="A108" t="s">
        <v>97</v>
      </c>
      <c r="B108" t="s">
        <v>98</v>
      </c>
      <c r="C108" t="s">
        <v>451</v>
      </c>
      <c r="D108" s="28"/>
      <c r="E108" s="16"/>
    </row>
    <row r="109" spans="1:8" ht="6.75" customHeight="1" thickBot="1" x14ac:dyDescent="0.3">
      <c r="D109" s="28"/>
      <c r="E109" s="16"/>
    </row>
    <row r="110" spans="1:8" ht="15.75" thickBot="1" x14ac:dyDescent="0.3">
      <c r="A110" s="3" t="s">
        <v>515</v>
      </c>
      <c r="C110" s="3"/>
      <c r="D110" s="29">
        <v>522.73599999999999</v>
      </c>
      <c r="E110" s="8">
        <f>D110/$D$128</f>
        <v>1.30988075718974E-2</v>
      </c>
      <c r="F110" s="6">
        <v>20</v>
      </c>
      <c r="G110" s="15"/>
    </row>
    <row r="111" spans="1:8" x14ac:dyDescent="0.25">
      <c r="D111" s="28"/>
      <c r="E111" s="16"/>
    </row>
    <row r="112" spans="1:8" x14ac:dyDescent="0.25">
      <c r="A112" s="1" t="s">
        <v>516</v>
      </c>
      <c r="D112" s="28"/>
      <c r="E112" s="16"/>
    </row>
    <row r="113" spans="1:8" x14ac:dyDescent="0.25">
      <c r="A113" t="s">
        <v>99</v>
      </c>
      <c r="B113" t="s">
        <v>100</v>
      </c>
      <c r="C113" t="s">
        <v>451</v>
      </c>
      <c r="D113" s="28"/>
      <c r="E113" s="16"/>
    </row>
    <row r="114" spans="1:8" s="6" customFormat="1" ht="6.75" customHeight="1" thickBot="1" x14ac:dyDescent="0.3">
      <c r="A114"/>
      <c r="B114"/>
      <c r="C114"/>
      <c r="D114" s="28"/>
      <c r="E114" s="16"/>
      <c r="H114"/>
    </row>
    <row r="115" spans="1:8" s="6" customFormat="1" ht="15.75" thickBot="1" x14ac:dyDescent="0.3">
      <c r="A115" s="3" t="s">
        <v>517</v>
      </c>
      <c r="B115"/>
      <c r="C115" s="3"/>
      <c r="D115" s="29">
        <v>304.84800000000001</v>
      </c>
      <c r="E115" s="8">
        <f>D115/$D$128</f>
        <v>7.6389330191105618E-3</v>
      </c>
      <c r="F115" s="6">
        <v>20</v>
      </c>
      <c r="G115" s="15"/>
      <c r="H115"/>
    </row>
    <row r="116" spans="1:8" x14ac:dyDescent="0.25">
      <c r="D116" s="28"/>
      <c r="E116" s="16"/>
    </row>
    <row r="117" spans="1:8" s="6" customFormat="1" x14ac:dyDescent="0.25">
      <c r="A117" s="1" t="s">
        <v>518</v>
      </c>
      <c r="B117"/>
      <c r="C117"/>
      <c r="D117" s="28"/>
      <c r="E117" s="16"/>
      <c r="H117"/>
    </row>
    <row r="118" spans="1:8" s="6" customFormat="1" x14ac:dyDescent="0.25">
      <c r="A118" t="s">
        <v>101</v>
      </c>
      <c r="B118" t="s">
        <v>102</v>
      </c>
      <c r="C118" t="s">
        <v>451</v>
      </c>
      <c r="D118" s="28"/>
      <c r="E118" s="16"/>
      <c r="H118"/>
    </row>
    <row r="119" spans="1:8" s="6" customFormat="1" ht="6.75" customHeight="1" thickBot="1" x14ac:dyDescent="0.3">
      <c r="A119"/>
      <c r="B119"/>
      <c r="C119"/>
      <c r="D119" s="28"/>
      <c r="E119" s="16"/>
      <c r="H119"/>
    </row>
    <row r="120" spans="1:8" s="6" customFormat="1" ht="15.75" thickBot="1" x14ac:dyDescent="0.3">
      <c r="A120" s="3" t="s">
        <v>519</v>
      </c>
      <c r="B120"/>
      <c r="C120" s="3"/>
      <c r="D120" s="29">
        <v>124.85599999999999</v>
      </c>
      <c r="E120" s="8">
        <f>D120/$D$128</f>
        <v>3.1286628780050002E-3</v>
      </c>
      <c r="F120" s="6">
        <v>20</v>
      </c>
      <c r="G120" s="15"/>
      <c r="H120"/>
    </row>
    <row r="121" spans="1:8" x14ac:dyDescent="0.25">
      <c r="D121" s="28"/>
      <c r="E121" s="16"/>
    </row>
    <row r="122" spans="1:8" x14ac:dyDescent="0.25">
      <c r="D122" s="28"/>
      <c r="E122" s="16"/>
    </row>
    <row r="123" spans="1:8" x14ac:dyDescent="0.25">
      <c r="A123" s="1" t="s">
        <v>520</v>
      </c>
      <c r="D123" s="28"/>
      <c r="E123" s="16"/>
    </row>
    <row r="124" spans="1:8" x14ac:dyDescent="0.25">
      <c r="A124" t="s">
        <v>104</v>
      </c>
      <c r="B124" t="s">
        <v>396</v>
      </c>
      <c r="C124" t="s">
        <v>451</v>
      </c>
      <c r="D124" s="28"/>
      <c r="E124" s="16"/>
    </row>
    <row r="125" spans="1:8" ht="6.75" customHeight="1" thickBot="1" x14ac:dyDescent="0.3">
      <c r="D125" s="28"/>
      <c r="E125" s="16"/>
    </row>
    <row r="126" spans="1:8" ht="15.75" thickBot="1" x14ac:dyDescent="0.3">
      <c r="A126" s="3" t="s">
        <v>521</v>
      </c>
      <c r="C126" s="3"/>
      <c r="D126" s="29">
        <v>194.4</v>
      </c>
      <c r="E126" s="8">
        <f>D126/$D$128</f>
        <v>4.8713082549831166E-3</v>
      </c>
      <c r="F126" s="6">
        <v>0</v>
      </c>
      <c r="G126" s="15"/>
    </row>
    <row r="127" spans="1:8" ht="15" customHeight="1" x14ac:dyDescent="0.25">
      <c r="E127" s="1"/>
    </row>
    <row r="128" spans="1:8" ht="15.75" thickBot="1" x14ac:dyDescent="0.3">
      <c r="A128" s="18" t="s">
        <v>673</v>
      </c>
      <c r="B128" s="19"/>
      <c r="C128" s="18"/>
      <c r="D128" s="30">
        <f>D126+D120+D115+D110+D104+D99+D93+D88+D83+D78+D73+D67+D62+D56+D51+D46+D41+D35+D30+D25+D20+D14+D7</f>
        <v>39907.144000000008</v>
      </c>
      <c r="E128" s="24">
        <f>E126+E120+E115+E110+E104+E99+E93+E88+E83+E78+E73+E67+E62+E56+E51+E46+E41+E35+E30+E25+E20+E14+E7</f>
        <v>1</v>
      </c>
      <c r="F128" s="21"/>
      <c r="G128" s="21"/>
    </row>
    <row r="129" spans="1:7" x14ac:dyDescent="0.25">
      <c r="E129" s="1"/>
    </row>
    <row r="130" spans="1:7" s="1" customFormat="1" x14ac:dyDescent="0.25">
      <c r="A130" s="1" t="s">
        <v>397</v>
      </c>
      <c r="D130" s="26"/>
      <c r="F130" s="5"/>
      <c r="G130" s="5"/>
    </row>
    <row r="131" spans="1:7" x14ac:dyDescent="0.25">
      <c r="A131" t="s">
        <v>71</v>
      </c>
      <c r="B131" t="s">
        <v>72</v>
      </c>
      <c r="E131" s="1"/>
    </row>
    <row r="132" spans="1:7" x14ac:dyDescent="0.25">
      <c r="A132" s="1" t="s">
        <v>522</v>
      </c>
      <c r="E132" s="1"/>
    </row>
    <row r="133" spans="1:7" x14ac:dyDescent="0.25">
      <c r="A133" t="s">
        <v>73</v>
      </c>
      <c r="B133" t="s">
        <v>398</v>
      </c>
      <c r="C133" t="s">
        <v>452</v>
      </c>
      <c r="E133" s="1"/>
    </row>
    <row r="134" spans="1:7" ht="6.75" customHeight="1" thickBot="1" x14ac:dyDescent="0.3">
      <c r="D134" s="28"/>
      <c r="E134" s="16"/>
    </row>
    <row r="135" spans="1:7" ht="15.75" thickBot="1" x14ac:dyDescent="0.3">
      <c r="A135" s="3" t="s">
        <v>524</v>
      </c>
      <c r="C135" s="3"/>
      <c r="D135" s="29">
        <v>3444.5250000000001</v>
      </c>
      <c r="E135" s="8">
        <f>D135/D143</f>
        <v>0.66158792857506687</v>
      </c>
      <c r="F135" s="6">
        <v>19</v>
      </c>
      <c r="G135" s="15"/>
    </row>
    <row r="136" spans="1:7" x14ac:dyDescent="0.25">
      <c r="D136" s="28"/>
      <c r="E136" s="16"/>
    </row>
    <row r="137" spans="1:7" x14ac:dyDescent="0.25">
      <c r="A137" t="s">
        <v>74</v>
      </c>
      <c r="B137" t="s">
        <v>75</v>
      </c>
      <c r="D137" s="28"/>
      <c r="E137" s="16"/>
    </row>
    <row r="138" spans="1:7" x14ac:dyDescent="0.25">
      <c r="A138" s="1" t="s">
        <v>523</v>
      </c>
      <c r="D138" s="28"/>
      <c r="E138" s="16"/>
    </row>
    <row r="139" spans="1:7" x14ac:dyDescent="0.25">
      <c r="A139" t="s">
        <v>76</v>
      </c>
      <c r="B139" t="s">
        <v>399</v>
      </c>
      <c r="C139" t="s">
        <v>452</v>
      </c>
      <c r="D139" s="28"/>
      <c r="E139" s="16"/>
    </row>
    <row r="140" spans="1:7" ht="6.75" customHeight="1" thickBot="1" x14ac:dyDescent="0.3">
      <c r="D140" s="28"/>
      <c r="E140" s="16"/>
    </row>
    <row r="141" spans="1:7" ht="15.75" thickBot="1" x14ac:dyDescent="0.3">
      <c r="A141" s="3" t="s">
        <v>772</v>
      </c>
      <c r="C141" s="3"/>
      <c r="D141" s="29">
        <v>1761.9258</v>
      </c>
      <c r="E141" s="8">
        <f>D141/D143</f>
        <v>0.33841207142493307</v>
      </c>
      <c r="F141" s="6">
        <v>27</v>
      </c>
      <c r="G141" s="15"/>
    </row>
    <row r="142" spans="1:7" ht="15" customHeight="1" x14ac:dyDescent="0.25">
      <c r="E142" s="1"/>
    </row>
    <row r="143" spans="1:7" ht="15.75" thickBot="1" x14ac:dyDescent="0.3">
      <c r="A143" s="18" t="s">
        <v>674</v>
      </c>
      <c r="B143" s="19"/>
      <c r="C143" s="18"/>
      <c r="D143" s="30">
        <f>SUM(D141+D135)</f>
        <v>5206.4508000000005</v>
      </c>
      <c r="E143" s="24">
        <f>SUM(E141+E135)</f>
        <v>1</v>
      </c>
      <c r="F143" s="21"/>
      <c r="G143" s="21"/>
    </row>
    <row r="144" spans="1:7" x14ac:dyDescent="0.25">
      <c r="A144" s="3"/>
      <c r="C144" s="3"/>
      <c r="D144" s="31"/>
      <c r="E144" s="1"/>
    </row>
    <row r="145" spans="1:7" x14ac:dyDescent="0.25">
      <c r="A145" s="1" t="s">
        <v>400</v>
      </c>
      <c r="E145" s="1"/>
    </row>
    <row r="146" spans="1:7" x14ac:dyDescent="0.25">
      <c r="A146" t="s">
        <v>77</v>
      </c>
      <c r="B146" t="s">
        <v>78</v>
      </c>
      <c r="E146" s="1"/>
    </row>
    <row r="147" spans="1:7" x14ac:dyDescent="0.25">
      <c r="A147" s="1" t="s">
        <v>525</v>
      </c>
      <c r="E147" s="1"/>
    </row>
    <row r="148" spans="1:7" x14ac:dyDescent="0.25">
      <c r="A148" t="s">
        <v>79</v>
      </c>
      <c r="B148" t="s">
        <v>80</v>
      </c>
      <c r="C148" t="s">
        <v>711</v>
      </c>
      <c r="E148" s="1"/>
    </row>
    <row r="149" spans="1:7" ht="6.75" customHeight="1" thickBot="1" x14ac:dyDescent="0.3">
      <c r="E149" s="1"/>
    </row>
    <row r="150" spans="1:7" ht="15.75" thickBot="1" x14ac:dyDescent="0.3">
      <c r="A150" s="3" t="s">
        <v>526</v>
      </c>
      <c r="C150" s="3"/>
      <c r="D150" s="29">
        <v>810</v>
      </c>
      <c r="E150" s="8">
        <f>D150/D152</f>
        <v>1</v>
      </c>
      <c r="F150" s="6">
        <v>25</v>
      </c>
      <c r="G150" s="15"/>
    </row>
    <row r="151" spans="1:7" x14ac:dyDescent="0.25">
      <c r="E151" s="1"/>
    </row>
    <row r="152" spans="1:7" ht="15.75" thickBot="1" x14ac:dyDescent="0.3">
      <c r="A152" s="22" t="s">
        <v>675</v>
      </c>
      <c r="B152" s="19"/>
      <c r="C152" s="19"/>
      <c r="D152" s="32">
        <f>SUM(D150)</f>
        <v>810</v>
      </c>
      <c r="E152" s="20">
        <f>E150</f>
        <v>1</v>
      </c>
      <c r="F152" s="21"/>
      <c r="G152" s="21"/>
    </row>
    <row r="153" spans="1:7" x14ac:dyDescent="0.25">
      <c r="E153" s="1"/>
    </row>
    <row r="154" spans="1:7" s="1" customFormat="1" x14ac:dyDescent="0.25">
      <c r="A154" s="1" t="s">
        <v>401</v>
      </c>
      <c r="D154" s="26"/>
      <c r="F154" s="5"/>
      <c r="G154" s="5"/>
    </row>
    <row r="155" spans="1:7" x14ac:dyDescent="0.25">
      <c r="A155" t="s">
        <v>81</v>
      </c>
      <c r="B155" t="s">
        <v>82</v>
      </c>
      <c r="E155" s="1"/>
    </row>
    <row r="156" spans="1:7" x14ac:dyDescent="0.25">
      <c r="A156" t="s">
        <v>83</v>
      </c>
      <c r="B156" t="s">
        <v>84</v>
      </c>
      <c r="E156" s="1"/>
    </row>
    <row r="157" spans="1:7" x14ac:dyDescent="0.25">
      <c r="A157" s="1" t="s">
        <v>527</v>
      </c>
      <c r="E157" s="1"/>
    </row>
    <row r="158" spans="1:7" x14ac:dyDescent="0.25">
      <c r="A158" t="s">
        <v>85</v>
      </c>
      <c r="B158" t="s">
        <v>86</v>
      </c>
      <c r="C158" t="s">
        <v>451</v>
      </c>
      <c r="E158" s="1"/>
    </row>
    <row r="159" spans="1:7" ht="6.75" customHeight="1" thickBot="1" x14ac:dyDescent="0.3">
      <c r="D159" s="28"/>
      <c r="E159" s="16"/>
    </row>
    <row r="160" spans="1:7" ht="15.75" thickBot="1" x14ac:dyDescent="0.3">
      <c r="A160" s="3" t="s">
        <v>528</v>
      </c>
      <c r="C160" s="3"/>
      <c r="D160" s="29">
        <v>12362.342000000001</v>
      </c>
      <c r="E160" s="8">
        <f>D160/D162</f>
        <v>1</v>
      </c>
      <c r="F160" s="6">
        <v>24</v>
      </c>
      <c r="G160" s="15"/>
    </row>
    <row r="161" spans="1:7" ht="15" customHeight="1" x14ac:dyDescent="0.25">
      <c r="E161" s="1"/>
    </row>
    <row r="162" spans="1:7" ht="15.75" thickBot="1" x14ac:dyDescent="0.3">
      <c r="A162" s="18" t="s">
        <v>676</v>
      </c>
      <c r="B162" s="19"/>
      <c r="C162" s="18"/>
      <c r="D162" s="30">
        <f>D160</f>
        <v>12362.342000000001</v>
      </c>
      <c r="E162" s="20">
        <f>E160</f>
        <v>1</v>
      </c>
      <c r="F162" s="21"/>
      <c r="G162" s="21"/>
    </row>
    <row r="163" spans="1:7" x14ac:dyDescent="0.25">
      <c r="E163" s="1"/>
    </row>
    <row r="164" spans="1:7" x14ac:dyDescent="0.25">
      <c r="A164" s="1" t="s">
        <v>402</v>
      </c>
      <c r="E164" s="1"/>
    </row>
    <row r="165" spans="1:7" x14ac:dyDescent="0.25">
      <c r="A165" s="1" t="s">
        <v>529</v>
      </c>
      <c r="E165" s="1"/>
    </row>
    <row r="166" spans="1:7" x14ac:dyDescent="0.25">
      <c r="A166" t="s">
        <v>87</v>
      </c>
      <c r="B166" t="s">
        <v>404</v>
      </c>
      <c r="C166" t="s">
        <v>453</v>
      </c>
      <c r="E166" s="1"/>
    </row>
    <row r="167" spans="1:7" ht="6.75" customHeight="1" thickBot="1" x14ac:dyDescent="0.3">
      <c r="E167" s="1"/>
    </row>
    <row r="168" spans="1:7" ht="15.75" thickBot="1" x14ac:dyDescent="0.3">
      <c r="A168" s="3" t="s">
        <v>530</v>
      </c>
      <c r="C168" s="3"/>
      <c r="D168" s="29">
        <v>138.44999999999999</v>
      </c>
      <c r="E168" s="8">
        <f>D168/D175</f>
        <v>1.2835191322687555E-2</v>
      </c>
      <c r="F168" s="6">
        <v>35</v>
      </c>
      <c r="G168" s="15"/>
    </row>
    <row r="169" spans="1:7" x14ac:dyDescent="0.25">
      <c r="E169" s="1"/>
    </row>
    <row r="170" spans="1:7" x14ac:dyDescent="0.25">
      <c r="A170" s="1" t="s">
        <v>714</v>
      </c>
      <c r="E170" s="1"/>
    </row>
    <row r="171" spans="1:7" x14ac:dyDescent="0.25">
      <c r="A171" t="s">
        <v>88</v>
      </c>
      <c r="B171" t="s">
        <v>405</v>
      </c>
      <c r="C171" t="s">
        <v>453</v>
      </c>
      <c r="E171" s="1"/>
    </row>
    <row r="172" spans="1:7" ht="6.75" customHeight="1" thickBot="1" x14ac:dyDescent="0.3">
      <c r="E172" s="1"/>
    </row>
    <row r="173" spans="1:7" ht="15.75" thickBot="1" x14ac:dyDescent="0.3">
      <c r="A173" s="3" t="s">
        <v>715</v>
      </c>
      <c r="C173" s="3"/>
      <c r="D173" s="29">
        <v>10648.3</v>
      </c>
      <c r="E173" s="8">
        <f>D173/D175</f>
        <v>0.98716480867731238</v>
      </c>
      <c r="F173" s="6">
        <v>35</v>
      </c>
      <c r="G173" s="15"/>
    </row>
    <row r="174" spans="1:7" ht="15" customHeight="1" x14ac:dyDescent="0.25">
      <c r="E174" s="1"/>
    </row>
    <row r="175" spans="1:7" ht="15.75" thickBot="1" x14ac:dyDescent="0.3">
      <c r="A175" s="18" t="s">
        <v>677</v>
      </c>
      <c r="B175" s="19"/>
      <c r="C175" s="18"/>
      <c r="D175" s="30">
        <f>SUM(D173+D168)</f>
        <v>10786.75</v>
      </c>
      <c r="E175" s="20">
        <f>SUM(E173+E168)</f>
        <v>0.99999999999999989</v>
      </c>
      <c r="F175" s="21"/>
      <c r="G175" s="21"/>
    </row>
    <row r="176" spans="1:7" x14ac:dyDescent="0.25">
      <c r="A176" s="1"/>
      <c r="E176" s="1"/>
    </row>
    <row r="177" spans="1:7" x14ac:dyDescent="0.25">
      <c r="A177" s="1" t="s">
        <v>403</v>
      </c>
      <c r="E177" s="1"/>
    </row>
    <row r="178" spans="1:7" x14ac:dyDescent="0.25">
      <c r="A178" s="1" t="s">
        <v>531</v>
      </c>
      <c r="E178" s="1"/>
    </row>
    <row r="179" spans="1:7" ht="15.75" customHeight="1" x14ac:dyDescent="0.25">
      <c r="A179" t="s">
        <v>0</v>
      </c>
      <c r="B179" t="s">
        <v>1</v>
      </c>
      <c r="C179" t="s">
        <v>454</v>
      </c>
      <c r="D179" s="28"/>
      <c r="E179" s="16"/>
    </row>
    <row r="180" spans="1:7" ht="6.75" customHeight="1" thickBot="1" x14ac:dyDescent="0.3">
      <c r="D180" s="28"/>
      <c r="E180" s="16"/>
    </row>
    <row r="181" spans="1:7" ht="15.75" thickBot="1" x14ac:dyDescent="0.3">
      <c r="A181" s="3" t="s">
        <v>532</v>
      </c>
      <c r="C181" s="3"/>
      <c r="D181" s="29">
        <v>575.58600000000001</v>
      </c>
      <c r="E181" s="8">
        <f>D181/D183</f>
        <v>1</v>
      </c>
      <c r="F181" s="6">
        <v>40</v>
      </c>
      <c r="G181" s="15"/>
    </row>
    <row r="182" spans="1:7" ht="15" customHeight="1" x14ac:dyDescent="0.25">
      <c r="E182" s="1"/>
    </row>
    <row r="183" spans="1:7" ht="15.75" thickBot="1" x14ac:dyDescent="0.3">
      <c r="A183" s="18" t="s">
        <v>678</v>
      </c>
      <c r="B183" s="19"/>
      <c r="C183" s="18"/>
      <c r="D183" s="30">
        <f>SUM(D181)</f>
        <v>575.58600000000001</v>
      </c>
      <c r="E183" s="20">
        <f>SUM(E181)</f>
        <v>1</v>
      </c>
      <c r="F183" s="21"/>
      <c r="G183" s="21"/>
    </row>
    <row r="184" spans="1:7" x14ac:dyDescent="0.25">
      <c r="A184" s="1"/>
      <c r="E184" s="1"/>
    </row>
    <row r="185" spans="1:7" x14ac:dyDescent="0.25">
      <c r="A185" s="1" t="s">
        <v>408</v>
      </c>
      <c r="E185" s="1"/>
    </row>
    <row r="186" spans="1:7" x14ac:dyDescent="0.25">
      <c r="A186" t="s">
        <v>2</v>
      </c>
      <c r="B186" t="s">
        <v>3</v>
      </c>
      <c r="E186" s="1"/>
    </row>
    <row r="187" spans="1:7" x14ac:dyDescent="0.25">
      <c r="A187" s="1" t="s">
        <v>533</v>
      </c>
      <c r="E187" s="1"/>
    </row>
    <row r="188" spans="1:7" x14ac:dyDescent="0.25">
      <c r="A188" t="s">
        <v>4</v>
      </c>
      <c r="B188" t="s">
        <v>406</v>
      </c>
      <c r="C188" t="s">
        <v>455</v>
      </c>
      <c r="D188" s="28"/>
      <c r="E188" s="16"/>
    </row>
    <row r="189" spans="1:7" ht="6.75" customHeight="1" thickBot="1" x14ac:dyDescent="0.3">
      <c r="D189" s="28"/>
      <c r="E189" s="16"/>
    </row>
    <row r="190" spans="1:7" ht="15.75" thickBot="1" x14ac:dyDescent="0.3">
      <c r="A190" s="3" t="s">
        <v>534</v>
      </c>
      <c r="C190" s="3"/>
      <c r="D190" s="29">
        <v>314.70400000000001</v>
      </c>
      <c r="E190" s="8">
        <v>0.207172224760164</v>
      </c>
      <c r="F190" s="6">
        <v>15</v>
      </c>
      <c r="G190" s="15"/>
    </row>
    <row r="191" spans="1:7" x14ac:dyDescent="0.25">
      <c r="A191" s="3"/>
      <c r="C191" s="3"/>
      <c r="D191" s="29"/>
      <c r="E191" s="16"/>
    </row>
    <row r="192" spans="1:7" x14ac:dyDescent="0.25">
      <c r="A192" s="1" t="s">
        <v>535</v>
      </c>
      <c r="D192" s="28"/>
      <c r="E192" s="16"/>
    </row>
    <row r="193" spans="1:7" s="2" customFormat="1" x14ac:dyDescent="0.25">
      <c r="A193" s="2" t="s">
        <v>5</v>
      </c>
      <c r="B193" s="2" t="s">
        <v>407</v>
      </c>
      <c r="C193" s="2" t="s">
        <v>456</v>
      </c>
      <c r="D193" s="33"/>
      <c r="E193" s="17"/>
      <c r="F193" s="7"/>
      <c r="G193" s="7"/>
    </row>
    <row r="194" spans="1:7" ht="6.75" customHeight="1" thickBot="1" x14ac:dyDescent="0.3">
      <c r="D194" s="28"/>
      <c r="E194" s="16"/>
    </row>
    <row r="195" spans="1:7" ht="15.75" thickBot="1" x14ac:dyDescent="0.3">
      <c r="A195" s="3" t="s">
        <v>536</v>
      </c>
      <c r="C195" s="3"/>
      <c r="D195" s="29">
        <v>1029.146</v>
      </c>
      <c r="E195" s="8">
        <v>0.79282777523983505</v>
      </c>
      <c r="F195" s="6">
        <v>15</v>
      </c>
      <c r="G195" s="15"/>
    </row>
    <row r="196" spans="1:7" ht="15" customHeight="1" x14ac:dyDescent="0.25">
      <c r="E196" s="1"/>
    </row>
    <row r="197" spans="1:7" ht="15.75" thickBot="1" x14ac:dyDescent="0.3">
      <c r="A197" s="18" t="s">
        <v>679</v>
      </c>
      <c r="B197" s="19"/>
      <c r="C197" s="18"/>
      <c r="D197" s="30">
        <f>SUM(D195+D190)</f>
        <v>1343.85</v>
      </c>
      <c r="E197" s="23">
        <f>SUM(E195+E190)</f>
        <v>0.99999999999999911</v>
      </c>
      <c r="F197" s="21"/>
      <c r="G197" s="21"/>
    </row>
    <row r="198" spans="1:7" x14ac:dyDescent="0.25">
      <c r="A198" s="1"/>
      <c r="E198" s="1"/>
    </row>
    <row r="199" spans="1:7" x14ac:dyDescent="0.25">
      <c r="A199" s="1" t="s">
        <v>409</v>
      </c>
      <c r="E199" s="1"/>
    </row>
    <row r="200" spans="1:7" x14ac:dyDescent="0.25">
      <c r="A200" t="s">
        <v>6</v>
      </c>
      <c r="B200" t="s">
        <v>7</v>
      </c>
      <c r="E200" s="1"/>
    </row>
    <row r="201" spans="1:7" x14ac:dyDescent="0.25">
      <c r="A201" t="s">
        <v>8</v>
      </c>
      <c r="B201" t="s">
        <v>9</v>
      </c>
      <c r="E201" s="1"/>
    </row>
    <row r="202" spans="1:7" x14ac:dyDescent="0.25">
      <c r="A202" s="1" t="s">
        <v>537</v>
      </c>
      <c r="D202" s="28"/>
      <c r="E202" s="16"/>
    </row>
    <row r="203" spans="1:7" x14ac:dyDescent="0.25">
      <c r="A203" t="s">
        <v>10</v>
      </c>
      <c r="B203" t="s">
        <v>11</v>
      </c>
      <c r="C203" t="s">
        <v>457</v>
      </c>
      <c r="D203" s="28"/>
      <c r="E203" s="16"/>
    </row>
    <row r="204" spans="1:7" ht="6.75" customHeight="1" thickBot="1" x14ac:dyDescent="0.3">
      <c r="D204" s="28"/>
      <c r="E204" s="16"/>
    </row>
    <row r="205" spans="1:7" ht="15.75" thickBot="1" x14ac:dyDescent="0.3">
      <c r="A205" s="3" t="s">
        <v>538</v>
      </c>
      <c r="C205" s="3"/>
      <c r="D205" s="29">
        <v>2130.0300000000002</v>
      </c>
      <c r="E205" s="8">
        <f>D205/$D$228</f>
        <v>0.31871542435238837</v>
      </c>
      <c r="F205" s="6">
        <v>37</v>
      </c>
      <c r="G205" s="15"/>
    </row>
    <row r="206" spans="1:7" x14ac:dyDescent="0.25">
      <c r="A206" s="3"/>
      <c r="C206" s="3"/>
      <c r="D206" s="29"/>
      <c r="E206" s="16"/>
    </row>
    <row r="207" spans="1:7" x14ac:dyDescent="0.25">
      <c r="A207" s="1" t="s">
        <v>539</v>
      </c>
      <c r="D207" s="28"/>
      <c r="E207" s="16"/>
    </row>
    <row r="208" spans="1:7" x14ac:dyDescent="0.25">
      <c r="A208" t="s">
        <v>12</v>
      </c>
      <c r="B208" t="s">
        <v>13</v>
      </c>
      <c r="C208" t="s">
        <v>457</v>
      </c>
      <c r="D208" s="28"/>
      <c r="E208" s="16"/>
    </row>
    <row r="209" spans="1:7" ht="6.75" customHeight="1" thickBot="1" x14ac:dyDescent="0.3">
      <c r="D209" s="28"/>
      <c r="E209" s="16"/>
    </row>
    <row r="210" spans="1:7" ht="15.75" thickBot="1" x14ac:dyDescent="0.3">
      <c r="A210" s="3" t="s">
        <v>540</v>
      </c>
      <c r="C210" s="3"/>
      <c r="D210" s="29">
        <v>1944.432</v>
      </c>
      <c r="E210" s="8">
        <f>D210/$D$228</f>
        <v>0.2909444796572645</v>
      </c>
      <c r="F210" s="6">
        <v>37</v>
      </c>
      <c r="G210" s="15"/>
    </row>
    <row r="211" spans="1:7" x14ac:dyDescent="0.25">
      <c r="A211" s="3"/>
      <c r="C211" s="3"/>
      <c r="D211" s="29"/>
      <c r="E211" s="16"/>
    </row>
    <row r="212" spans="1:7" x14ac:dyDescent="0.25">
      <c r="A212" t="s">
        <v>14</v>
      </c>
      <c r="B212" t="s">
        <v>15</v>
      </c>
      <c r="E212" s="1"/>
    </row>
    <row r="213" spans="1:7" x14ac:dyDescent="0.25">
      <c r="A213" s="1" t="s">
        <v>541</v>
      </c>
      <c r="E213" s="1"/>
    </row>
    <row r="214" spans="1:7" x14ac:dyDescent="0.25">
      <c r="A214" t="s">
        <v>16</v>
      </c>
      <c r="B214" t="s">
        <v>17</v>
      </c>
      <c r="C214" t="s">
        <v>457</v>
      </c>
      <c r="D214" s="28"/>
      <c r="E214" s="16"/>
    </row>
    <row r="215" spans="1:7" ht="6.75" customHeight="1" thickBot="1" x14ac:dyDescent="0.3">
      <c r="D215" s="28"/>
      <c r="E215" s="16"/>
    </row>
    <row r="216" spans="1:7" ht="15.75" thickBot="1" x14ac:dyDescent="0.3">
      <c r="A216" s="3" t="s">
        <v>542</v>
      </c>
      <c r="C216" s="3"/>
      <c r="D216" s="29">
        <v>53.865000000000002</v>
      </c>
      <c r="E216" s="8">
        <f>D216/$D$228</f>
        <v>8.0597955581571141E-3</v>
      </c>
      <c r="F216" s="6">
        <v>37</v>
      </c>
      <c r="G216" s="15"/>
    </row>
    <row r="217" spans="1:7" x14ac:dyDescent="0.25">
      <c r="A217" s="3"/>
      <c r="C217" s="3"/>
      <c r="D217" s="29"/>
      <c r="E217" s="16"/>
    </row>
    <row r="218" spans="1:7" x14ac:dyDescent="0.25">
      <c r="A218" s="1" t="s">
        <v>543</v>
      </c>
      <c r="D218" s="28"/>
      <c r="E218" s="16"/>
    </row>
    <row r="219" spans="1:7" x14ac:dyDescent="0.25">
      <c r="A219" t="s">
        <v>18</v>
      </c>
      <c r="B219" t="s">
        <v>19</v>
      </c>
      <c r="C219" t="s">
        <v>457</v>
      </c>
      <c r="D219" s="28"/>
      <c r="E219" s="16"/>
    </row>
    <row r="220" spans="1:7" ht="6.75" customHeight="1" thickBot="1" x14ac:dyDescent="0.3">
      <c r="D220" s="28"/>
      <c r="E220" s="16"/>
    </row>
    <row r="221" spans="1:7" ht="15.75" thickBot="1" x14ac:dyDescent="0.3">
      <c r="A221" s="3" t="s">
        <v>544</v>
      </c>
      <c r="C221" s="3"/>
      <c r="D221" s="29">
        <v>75.134</v>
      </c>
      <c r="E221" s="8">
        <f>D221/$D$228</f>
        <v>1.1242266396854666E-2</v>
      </c>
      <c r="F221" s="6">
        <v>37</v>
      </c>
      <c r="G221" s="15"/>
    </row>
    <row r="222" spans="1:7" x14ac:dyDescent="0.25">
      <c r="A222" s="3"/>
      <c r="C222" s="3"/>
      <c r="D222" s="29"/>
      <c r="E222" s="16"/>
    </row>
    <row r="223" spans="1:7" x14ac:dyDescent="0.25">
      <c r="A223" s="1" t="s">
        <v>716</v>
      </c>
      <c r="D223" s="28"/>
      <c r="E223" s="16"/>
    </row>
    <row r="224" spans="1:7" x14ac:dyDescent="0.25">
      <c r="A224" t="s">
        <v>20</v>
      </c>
      <c r="B224" t="s">
        <v>21</v>
      </c>
      <c r="C224" t="s">
        <v>457</v>
      </c>
      <c r="D224" s="28"/>
      <c r="E224" s="16"/>
    </row>
    <row r="225" spans="1:7" ht="6.75" customHeight="1" thickBot="1" x14ac:dyDescent="0.3">
      <c r="D225" s="28"/>
      <c r="E225" s="16"/>
    </row>
    <row r="226" spans="1:7" ht="15.75" thickBot="1" x14ac:dyDescent="0.3">
      <c r="A226" s="3" t="s">
        <v>717</v>
      </c>
      <c r="C226" s="3"/>
      <c r="D226" s="29">
        <v>2479.712</v>
      </c>
      <c r="E226" s="8">
        <f>D226/$D$228</f>
        <v>0.37103818366488245</v>
      </c>
      <c r="F226" s="6">
        <v>37</v>
      </c>
      <c r="G226" s="15"/>
    </row>
    <row r="227" spans="1:7" ht="15" customHeight="1" x14ac:dyDescent="0.25">
      <c r="E227" s="1"/>
    </row>
    <row r="228" spans="1:7" ht="15.75" thickBot="1" x14ac:dyDescent="0.3">
      <c r="A228" s="18" t="s">
        <v>680</v>
      </c>
      <c r="B228" s="19"/>
      <c r="C228" s="18"/>
      <c r="D228" s="30">
        <f>SUM(D226+D221+D216+D210+D205)-0.001</f>
        <v>6683.1720000000005</v>
      </c>
      <c r="E228" s="23">
        <f>SUM(E226+E221+E216+E210+E205)</f>
        <v>1.0000001496295472</v>
      </c>
      <c r="F228" s="21"/>
      <c r="G228" s="21"/>
    </row>
    <row r="229" spans="1:7" x14ac:dyDescent="0.25">
      <c r="A229" s="1"/>
      <c r="E229" s="1"/>
    </row>
    <row r="230" spans="1:7" x14ac:dyDescent="0.25">
      <c r="A230" s="1" t="s">
        <v>410</v>
      </c>
      <c r="E230" s="1"/>
    </row>
    <row r="231" spans="1:7" x14ac:dyDescent="0.25">
      <c r="A231" t="s">
        <v>105</v>
      </c>
      <c r="B231" t="s">
        <v>106</v>
      </c>
      <c r="E231" s="1"/>
    </row>
    <row r="232" spans="1:7" x14ac:dyDescent="0.25">
      <c r="A232" t="s">
        <v>107</v>
      </c>
      <c r="B232" t="s">
        <v>108</v>
      </c>
      <c r="E232" s="1"/>
    </row>
    <row r="233" spans="1:7" x14ac:dyDescent="0.25">
      <c r="A233" s="1" t="s">
        <v>545</v>
      </c>
      <c r="E233" s="1"/>
    </row>
    <row r="234" spans="1:7" x14ac:dyDescent="0.25">
      <c r="A234" t="s">
        <v>109</v>
      </c>
      <c r="B234" t="s">
        <v>110</v>
      </c>
      <c r="C234" t="s">
        <v>455</v>
      </c>
      <c r="D234" s="28"/>
      <c r="E234" s="16"/>
    </row>
    <row r="235" spans="1:7" ht="6.75" customHeight="1" thickBot="1" x14ac:dyDescent="0.3">
      <c r="D235" s="28"/>
      <c r="E235" s="16"/>
    </row>
    <row r="236" spans="1:7" ht="15.75" thickBot="1" x14ac:dyDescent="0.3">
      <c r="A236" s="3" t="s">
        <v>546</v>
      </c>
      <c r="C236" s="3"/>
      <c r="D236" s="29">
        <v>397.8</v>
      </c>
      <c r="E236" s="8">
        <f>D236/$D$254</f>
        <v>9.8410295230885694E-2</v>
      </c>
      <c r="F236" s="6">
        <v>15</v>
      </c>
      <c r="G236" s="15"/>
    </row>
    <row r="237" spans="1:7" x14ac:dyDescent="0.25">
      <c r="A237" s="3"/>
      <c r="C237" s="3"/>
      <c r="D237" s="29"/>
      <c r="E237" s="16"/>
    </row>
    <row r="238" spans="1:7" x14ac:dyDescent="0.25">
      <c r="A238" s="1" t="s">
        <v>547</v>
      </c>
      <c r="D238" s="28"/>
      <c r="E238" s="16"/>
    </row>
    <row r="239" spans="1:7" x14ac:dyDescent="0.25">
      <c r="A239" t="s">
        <v>111</v>
      </c>
      <c r="B239" t="s">
        <v>112</v>
      </c>
      <c r="C239" t="s">
        <v>455</v>
      </c>
      <c r="D239" s="28"/>
      <c r="E239" s="16"/>
    </row>
    <row r="240" spans="1:7" ht="6.75" customHeight="1" thickBot="1" x14ac:dyDescent="0.3">
      <c r="D240" s="28"/>
      <c r="E240" s="16"/>
    </row>
    <row r="241" spans="1:7" ht="15.75" thickBot="1" x14ac:dyDescent="0.3">
      <c r="A241" s="3" t="s">
        <v>548</v>
      </c>
      <c r="C241" s="3"/>
      <c r="D241" s="29">
        <v>2491.8939999999998</v>
      </c>
      <c r="E241" s="8">
        <f>D241/$D$254</f>
        <v>0.61646059382622587</v>
      </c>
      <c r="F241" s="6">
        <v>15</v>
      </c>
      <c r="G241" s="15"/>
    </row>
    <row r="242" spans="1:7" x14ac:dyDescent="0.25">
      <c r="A242" s="3"/>
      <c r="C242" s="3"/>
      <c r="D242" s="29"/>
      <c r="E242" s="16"/>
    </row>
    <row r="243" spans="1:7" x14ac:dyDescent="0.25">
      <c r="A243" s="1" t="s">
        <v>549</v>
      </c>
      <c r="D243" s="28"/>
      <c r="E243" s="16"/>
    </row>
    <row r="244" spans="1:7" x14ac:dyDescent="0.25">
      <c r="A244" t="s">
        <v>113</v>
      </c>
      <c r="B244" t="s">
        <v>114</v>
      </c>
      <c r="C244" t="s">
        <v>455</v>
      </c>
      <c r="D244" s="28"/>
      <c r="E244" s="16"/>
    </row>
    <row r="245" spans="1:7" ht="6.75" customHeight="1" thickBot="1" x14ac:dyDescent="0.3">
      <c r="D245" s="28"/>
      <c r="E245" s="16"/>
    </row>
    <row r="246" spans="1:7" ht="15.75" thickBot="1" x14ac:dyDescent="0.3">
      <c r="A246" s="3" t="s">
        <v>550</v>
      </c>
      <c r="C246" s="3"/>
      <c r="D246" s="29">
        <v>188.054</v>
      </c>
      <c r="E246" s="8">
        <f>D246/$D$254</f>
        <v>4.652199512154092E-2</v>
      </c>
      <c r="F246" s="6">
        <v>15</v>
      </c>
      <c r="G246" s="15"/>
    </row>
    <row r="247" spans="1:7" x14ac:dyDescent="0.25">
      <c r="A247" s="3"/>
      <c r="C247" s="3"/>
      <c r="D247" s="29"/>
      <c r="E247" s="16"/>
    </row>
    <row r="248" spans="1:7" x14ac:dyDescent="0.25">
      <c r="A248" t="s">
        <v>115</v>
      </c>
      <c r="B248" t="s">
        <v>116</v>
      </c>
      <c r="D248" s="28"/>
      <c r="E248" s="16"/>
    </row>
    <row r="249" spans="1:7" x14ac:dyDescent="0.25">
      <c r="A249" s="1" t="s">
        <v>551</v>
      </c>
      <c r="D249" s="28"/>
      <c r="E249" s="16"/>
    </row>
    <row r="250" spans="1:7" x14ac:dyDescent="0.25">
      <c r="A250" t="s">
        <v>117</v>
      </c>
      <c r="B250" t="s">
        <v>118</v>
      </c>
      <c r="C250" t="s">
        <v>455</v>
      </c>
      <c r="D250" s="28"/>
      <c r="E250" s="16"/>
    </row>
    <row r="251" spans="1:7" ht="6.75" customHeight="1" thickBot="1" x14ac:dyDescent="0.3">
      <c r="D251" s="28"/>
      <c r="E251" s="16"/>
    </row>
    <row r="252" spans="1:7" ht="15.75" thickBot="1" x14ac:dyDescent="0.3">
      <c r="A252" s="3" t="s">
        <v>552</v>
      </c>
      <c r="C252" s="3"/>
      <c r="D252" s="29">
        <v>964.51199999999994</v>
      </c>
      <c r="E252" s="8">
        <f>D252/$D$254</f>
        <v>0.23860711582134744</v>
      </c>
      <c r="F252" s="6">
        <v>15</v>
      </c>
      <c r="G252" s="15"/>
    </row>
    <row r="253" spans="1:7" ht="15" customHeight="1" x14ac:dyDescent="0.25">
      <c r="E253" s="1"/>
    </row>
    <row r="254" spans="1:7" ht="15.75" thickBot="1" x14ac:dyDescent="0.3">
      <c r="A254" s="18" t="s">
        <v>681</v>
      </c>
      <c r="B254" s="19"/>
      <c r="C254" s="18"/>
      <c r="D254" s="30">
        <f>SUM(D252+D246+D241+D236)</f>
        <v>4042.26</v>
      </c>
      <c r="E254" s="23">
        <f>SUM(E252+E246+E241+E236)</f>
        <v>0.99999999999999989</v>
      </c>
      <c r="F254" s="21"/>
      <c r="G254" s="21"/>
    </row>
    <row r="255" spans="1:7" x14ac:dyDescent="0.25">
      <c r="A255" s="3"/>
      <c r="C255" s="3"/>
      <c r="D255" s="31"/>
      <c r="E255" s="1"/>
    </row>
    <row r="256" spans="1:7" x14ac:dyDescent="0.25">
      <c r="A256" s="1" t="s">
        <v>411</v>
      </c>
      <c r="E256" s="1"/>
    </row>
    <row r="257" spans="1:7" x14ac:dyDescent="0.25">
      <c r="A257" s="1" t="s">
        <v>553</v>
      </c>
      <c r="E257" s="1"/>
    </row>
    <row r="258" spans="1:7" x14ac:dyDescent="0.25">
      <c r="A258" t="s">
        <v>44</v>
      </c>
      <c r="B258" t="s">
        <v>45</v>
      </c>
      <c r="C258" t="s">
        <v>458</v>
      </c>
      <c r="E258" s="1"/>
    </row>
    <row r="259" spans="1:7" ht="6.75" customHeight="1" thickBot="1" x14ac:dyDescent="0.3">
      <c r="E259" s="1"/>
    </row>
    <row r="260" spans="1:7" ht="15.75" thickBot="1" x14ac:dyDescent="0.3">
      <c r="A260" s="3" t="s">
        <v>554</v>
      </c>
      <c r="C260" s="3"/>
      <c r="D260" s="29">
        <v>1063.04</v>
      </c>
      <c r="E260" s="8">
        <f>D260/D262</f>
        <v>1</v>
      </c>
      <c r="F260" s="6">
        <v>20</v>
      </c>
      <c r="G260" s="15"/>
    </row>
    <row r="261" spans="1:7" x14ac:dyDescent="0.25">
      <c r="E261" s="1"/>
    </row>
    <row r="262" spans="1:7" ht="15.75" thickBot="1" x14ac:dyDescent="0.3">
      <c r="A262" s="18" t="s">
        <v>682</v>
      </c>
      <c r="B262" s="19"/>
      <c r="C262" s="18"/>
      <c r="D262" s="30">
        <f>SUM(D260)</f>
        <v>1063.04</v>
      </c>
      <c r="E262" s="23">
        <f>SUM(E260)</f>
        <v>1</v>
      </c>
      <c r="F262" s="21"/>
      <c r="G262" s="21"/>
    </row>
    <row r="263" spans="1:7" x14ac:dyDescent="0.25">
      <c r="A263" s="3"/>
      <c r="C263" s="3"/>
      <c r="D263" s="31"/>
      <c r="E263" s="1"/>
    </row>
    <row r="264" spans="1:7" x14ac:dyDescent="0.25">
      <c r="A264" s="1" t="s">
        <v>412</v>
      </c>
      <c r="E264" s="1"/>
    </row>
    <row r="265" spans="1:7" x14ac:dyDescent="0.25">
      <c r="A265" t="s">
        <v>119</v>
      </c>
      <c r="B265" t="s">
        <v>120</v>
      </c>
      <c r="E265" s="1"/>
    </row>
    <row r="266" spans="1:7" x14ac:dyDescent="0.25">
      <c r="A266" t="s">
        <v>121</v>
      </c>
      <c r="B266" t="s">
        <v>122</v>
      </c>
      <c r="E266" s="1"/>
    </row>
    <row r="267" spans="1:7" x14ac:dyDescent="0.25">
      <c r="A267" s="1" t="s">
        <v>555</v>
      </c>
      <c r="E267" s="1"/>
    </row>
    <row r="268" spans="1:7" x14ac:dyDescent="0.25">
      <c r="A268" t="s">
        <v>123</v>
      </c>
      <c r="B268" t="s">
        <v>124</v>
      </c>
      <c r="C268" t="s">
        <v>455</v>
      </c>
      <c r="E268" s="1"/>
    </row>
    <row r="269" spans="1:7" ht="6.75" customHeight="1" thickBot="1" x14ac:dyDescent="0.3">
      <c r="D269" s="28"/>
      <c r="E269" s="16"/>
    </row>
    <row r="270" spans="1:7" ht="15.75" thickBot="1" x14ac:dyDescent="0.3">
      <c r="A270" s="3" t="s">
        <v>556</v>
      </c>
      <c r="C270" s="3"/>
      <c r="D270" s="29">
        <v>1633.037</v>
      </c>
      <c r="E270" s="8">
        <f>D270/$D$288</f>
        <v>0.75137469005921131</v>
      </c>
      <c r="F270" s="6">
        <v>15</v>
      </c>
      <c r="G270" s="15"/>
    </row>
    <row r="271" spans="1:7" x14ac:dyDescent="0.25">
      <c r="A271" s="3"/>
      <c r="C271" s="3"/>
      <c r="D271" s="29"/>
      <c r="E271" s="16"/>
    </row>
    <row r="272" spans="1:7" x14ac:dyDescent="0.25">
      <c r="A272" s="1" t="s">
        <v>557</v>
      </c>
      <c r="D272" s="28"/>
      <c r="E272" s="16"/>
    </row>
    <row r="273" spans="1:7" x14ac:dyDescent="0.25">
      <c r="A273" t="s">
        <v>125</v>
      </c>
      <c r="B273" t="s">
        <v>126</v>
      </c>
      <c r="C273" t="s">
        <v>458</v>
      </c>
      <c r="D273" s="28"/>
      <c r="E273" s="16"/>
    </row>
    <row r="274" spans="1:7" ht="6.75" customHeight="1" thickBot="1" x14ac:dyDescent="0.3">
      <c r="D274" s="28"/>
      <c r="E274" s="16"/>
    </row>
    <row r="275" spans="1:7" ht="15.75" thickBot="1" x14ac:dyDescent="0.3">
      <c r="A275" s="3" t="s">
        <v>558</v>
      </c>
      <c r="C275" s="3"/>
      <c r="D275" s="29">
        <v>99.68</v>
      </c>
      <c r="E275" s="8">
        <f>D275/$D$288</f>
        <v>4.586364491747718E-2</v>
      </c>
      <c r="F275" s="6">
        <v>20</v>
      </c>
      <c r="G275" s="15"/>
    </row>
    <row r="276" spans="1:7" x14ac:dyDescent="0.25">
      <c r="A276" s="3"/>
      <c r="C276" s="3"/>
      <c r="D276" s="29"/>
      <c r="E276" s="16"/>
    </row>
    <row r="277" spans="1:7" x14ac:dyDescent="0.25">
      <c r="A277" t="s">
        <v>127</v>
      </c>
      <c r="B277" t="s">
        <v>128</v>
      </c>
      <c r="D277" s="28"/>
      <c r="E277" s="16"/>
    </row>
    <row r="278" spans="1:7" x14ac:dyDescent="0.25">
      <c r="A278" s="1" t="s">
        <v>559</v>
      </c>
      <c r="D278" s="28"/>
      <c r="E278" s="16"/>
    </row>
    <row r="279" spans="1:7" x14ac:dyDescent="0.25">
      <c r="A279" t="s">
        <v>129</v>
      </c>
      <c r="B279" t="s">
        <v>130</v>
      </c>
      <c r="C279" t="s">
        <v>455</v>
      </c>
      <c r="D279" s="28"/>
      <c r="E279" s="16"/>
    </row>
    <row r="280" spans="1:7" ht="6.75" customHeight="1" thickBot="1" x14ac:dyDescent="0.3">
      <c r="D280" s="28"/>
      <c r="E280" s="16"/>
    </row>
    <row r="281" spans="1:7" ht="15.75" thickBot="1" x14ac:dyDescent="0.3">
      <c r="A281" s="3" t="s">
        <v>560</v>
      </c>
      <c r="C281" s="3"/>
      <c r="D281" s="29">
        <v>73.882000000000005</v>
      </c>
      <c r="E281" s="8">
        <f>D281/$D$288</f>
        <v>3.399375816405547E-2</v>
      </c>
      <c r="F281" s="6">
        <v>15</v>
      </c>
      <c r="G281" s="15"/>
    </row>
    <row r="282" spans="1:7" x14ac:dyDescent="0.25">
      <c r="A282" s="3"/>
      <c r="C282" s="3"/>
      <c r="D282" s="29"/>
      <c r="E282" s="16"/>
    </row>
    <row r="283" spans="1:7" x14ac:dyDescent="0.25">
      <c r="A283" s="1" t="s">
        <v>561</v>
      </c>
      <c r="D283" s="28"/>
      <c r="E283" s="16"/>
    </row>
    <row r="284" spans="1:7" x14ac:dyDescent="0.25">
      <c r="A284" t="s">
        <v>131</v>
      </c>
      <c r="B284" t="s">
        <v>132</v>
      </c>
      <c r="C284" t="s">
        <v>458</v>
      </c>
      <c r="D284" s="28"/>
      <c r="E284" s="16"/>
    </row>
    <row r="285" spans="1:7" ht="6.75" customHeight="1" thickBot="1" x14ac:dyDescent="0.3">
      <c r="D285" s="28"/>
      <c r="E285" s="16"/>
    </row>
    <row r="286" spans="1:7" ht="15.75" thickBot="1" x14ac:dyDescent="0.3">
      <c r="A286" s="3" t="s">
        <v>562</v>
      </c>
      <c r="C286" s="3"/>
      <c r="D286" s="29">
        <v>366.8</v>
      </c>
      <c r="E286" s="8">
        <f>D286/$D$288</f>
        <v>0.16876790685925591</v>
      </c>
      <c r="F286" s="6">
        <v>20</v>
      </c>
      <c r="G286" s="15"/>
    </row>
    <row r="287" spans="1:7" ht="15" customHeight="1" x14ac:dyDescent="0.25">
      <c r="E287" s="1"/>
    </row>
    <row r="288" spans="1:7" ht="15.75" thickBot="1" x14ac:dyDescent="0.3">
      <c r="A288" s="18" t="s">
        <v>683</v>
      </c>
      <c r="B288" s="19"/>
      <c r="C288" s="18"/>
      <c r="D288" s="30">
        <f>SUM(D286+D281+D275+D270)</f>
        <v>2173.3990000000003</v>
      </c>
      <c r="E288" s="20">
        <f>SUM(E286+E281+E275+E270)</f>
        <v>0.99999999999999989</v>
      </c>
      <c r="F288" s="21"/>
      <c r="G288" s="21"/>
    </row>
    <row r="289" spans="1:7" x14ac:dyDescent="0.25">
      <c r="A289" s="3"/>
      <c r="C289" s="3"/>
      <c r="D289" s="31"/>
      <c r="E289" s="1"/>
    </row>
    <row r="290" spans="1:7" x14ac:dyDescent="0.25">
      <c r="A290" s="1" t="s">
        <v>413</v>
      </c>
      <c r="E290" s="1"/>
    </row>
    <row r="291" spans="1:7" x14ac:dyDescent="0.25">
      <c r="A291" s="1" t="s">
        <v>563</v>
      </c>
      <c r="E291" s="1"/>
    </row>
    <row r="292" spans="1:7" x14ac:dyDescent="0.25">
      <c r="A292" t="s">
        <v>133</v>
      </c>
      <c r="B292" t="s">
        <v>134</v>
      </c>
      <c r="C292" t="s">
        <v>459</v>
      </c>
      <c r="E292" s="1"/>
    </row>
    <row r="293" spans="1:7" ht="6.75" customHeight="1" thickBot="1" x14ac:dyDescent="0.3">
      <c r="E293" s="1"/>
    </row>
    <row r="294" spans="1:7" ht="15.75" thickBot="1" x14ac:dyDescent="0.3">
      <c r="A294" s="3" t="s">
        <v>564</v>
      </c>
      <c r="C294" s="3"/>
      <c r="D294" s="29">
        <v>9196.4159999999993</v>
      </c>
      <c r="E294" s="8">
        <f>D294/D296</f>
        <v>1</v>
      </c>
      <c r="F294" s="6">
        <v>28</v>
      </c>
      <c r="G294" s="15"/>
    </row>
    <row r="295" spans="1:7" ht="15" customHeight="1" x14ac:dyDescent="0.25">
      <c r="E295" s="1"/>
    </row>
    <row r="296" spans="1:7" ht="15.75" thickBot="1" x14ac:dyDescent="0.3">
      <c r="A296" s="18" t="s">
        <v>684</v>
      </c>
      <c r="B296" s="19"/>
      <c r="C296" s="18"/>
      <c r="D296" s="30">
        <f>SUM(D294)</f>
        <v>9196.4159999999993</v>
      </c>
      <c r="E296" s="20">
        <f>SUM(E294)</f>
        <v>1</v>
      </c>
      <c r="F296" s="21"/>
      <c r="G296" s="21"/>
    </row>
    <row r="297" spans="1:7" x14ac:dyDescent="0.25">
      <c r="E297" s="1"/>
    </row>
    <row r="298" spans="1:7" x14ac:dyDescent="0.25">
      <c r="A298" s="1" t="s">
        <v>414</v>
      </c>
      <c r="E298" s="1"/>
    </row>
    <row r="299" spans="1:7" x14ac:dyDescent="0.25">
      <c r="A299" t="s">
        <v>135</v>
      </c>
      <c r="B299" t="s">
        <v>136</v>
      </c>
      <c r="E299" s="1"/>
    </row>
    <row r="300" spans="1:7" x14ac:dyDescent="0.25">
      <c r="A300" s="1" t="s">
        <v>565</v>
      </c>
      <c r="E300" s="1"/>
    </row>
    <row r="301" spans="1:7" x14ac:dyDescent="0.25">
      <c r="A301" t="s">
        <v>137</v>
      </c>
      <c r="B301" t="s">
        <v>138</v>
      </c>
      <c r="C301" t="s">
        <v>455</v>
      </c>
      <c r="D301" s="28"/>
      <c r="E301" s="16"/>
    </row>
    <row r="302" spans="1:7" ht="6.75" customHeight="1" thickBot="1" x14ac:dyDescent="0.3">
      <c r="D302" s="28"/>
      <c r="E302" s="16"/>
    </row>
    <row r="303" spans="1:7" ht="15.75" thickBot="1" x14ac:dyDescent="0.3">
      <c r="A303" s="3" t="s">
        <v>566</v>
      </c>
      <c r="C303" s="3"/>
      <c r="D303" s="29">
        <v>1572.8320000000001</v>
      </c>
      <c r="E303" s="8">
        <f>D303/$D$341</f>
        <v>0.35922110353638764</v>
      </c>
      <c r="F303" s="6">
        <v>15</v>
      </c>
      <c r="G303" s="15"/>
    </row>
    <row r="304" spans="1:7" x14ac:dyDescent="0.25">
      <c r="A304" s="3"/>
      <c r="C304" s="3"/>
      <c r="D304" s="29"/>
      <c r="E304" s="16"/>
    </row>
    <row r="305" spans="1:8" x14ac:dyDescent="0.25">
      <c r="A305" s="1" t="s">
        <v>567</v>
      </c>
      <c r="D305" s="28"/>
      <c r="E305" s="16"/>
    </row>
    <row r="306" spans="1:8" x14ac:dyDescent="0.25">
      <c r="A306" t="s">
        <v>139</v>
      </c>
      <c r="B306" t="s">
        <v>140</v>
      </c>
      <c r="C306" t="s">
        <v>455</v>
      </c>
      <c r="D306" s="28"/>
      <c r="E306" s="16"/>
    </row>
    <row r="307" spans="1:8" ht="6.75" customHeight="1" thickBot="1" x14ac:dyDescent="0.3">
      <c r="D307" s="28"/>
      <c r="E307" s="16"/>
    </row>
    <row r="308" spans="1:8" ht="15.75" thickBot="1" x14ac:dyDescent="0.3">
      <c r="A308" s="3" t="s">
        <v>568</v>
      </c>
      <c r="C308" s="3"/>
      <c r="D308" s="29">
        <v>503.209</v>
      </c>
      <c r="E308" s="8">
        <f>D308/$D$341</f>
        <v>0.11492854436420552</v>
      </c>
      <c r="F308" s="6">
        <v>15</v>
      </c>
      <c r="G308" s="15"/>
    </row>
    <row r="309" spans="1:8" x14ac:dyDescent="0.25">
      <c r="A309" s="3"/>
      <c r="C309" s="3"/>
      <c r="D309" s="29"/>
      <c r="E309" s="16"/>
    </row>
    <row r="310" spans="1:8" x14ac:dyDescent="0.25">
      <c r="A310" s="1" t="s">
        <v>569</v>
      </c>
      <c r="D310" s="28"/>
      <c r="E310" s="16"/>
    </row>
    <row r="311" spans="1:8" x14ac:dyDescent="0.25">
      <c r="A311" t="s">
        <v>141</v>
      </c>
      <c r="B311" t="s">
        <v>142</v>
      </c>
      <c r="C311" t="s">
        <v>458</v>
      </c>
      <c r="D311" s="28"/>
      <c r="E311" s="16"/>
    </row>
    <row r="312" spans="1:8" ht="6.75" customHeight="1" thickBot="1" x14ac:dyDescent="0.3">
      <c r="D312" s="28"/>
      <c r="E312" s="16"/>
    </row>
    <row r="313" spans="1:8" ht="15.75" thickBot="1" x14ac:dyDescent="0.3">
      <c r="A313" s="3" t="s">
        <v>570</v>
      </c>
      <c r="C313" s="3"/>
      <c r="D313" s="29">
        <v>35.520000000000003</v>
      </c>
      <c r="E313" s="8">
        <f>D313/$D$341</f>
        <v>8.1124580359583798E-3</v>
      </c>
      <c r="F313" s="6">
        <v>20</v>
      </c>
      <c r="G313" s="15"/>
    </row>
    <row r="314" spans="1:8" x14ac:dyDescent="0.25">
      <c r="A314" s="3"/>
      <c r="C314" s="3"/>
      <c r="D314" s="29"/>
      <c r="E314" s="16"/>
    </row>
    <row r="315" spans="1:8" x14ac:dyDescent="0.25">
      <c r="A315" t="s">
        <v>143</v>
      </c>
      <c r="B315" t="s">
        <v>144</v>
      </c>
      <c r="E315" s="1"/>
    </row>
    <row r="316" spans="1:8" x14ac:dyDescent="0.25">
      <c r="A316" s="1" t="s">
        <v>571</v>
      </c>
      <c r="E316" s="1"/>
    </row>
    <row r="317" spans="1:8" x14ac:dyDescent="0.25">
      <c r="A317" t="s">
        <v>145</v>
      </c>
      <c r="B317" t="s">
        <v>146</v>
      </c>
      <c r="C317" t="s">
        <v>455</v>
      </c>
      <c r="E317" s="1"/>
    </row>
    <row r="318" spans="1:8" s="6" customFormat="1" ht="6.75" customHeight="1" thickBot="1" x14ac:dyDescent="0.3">
      <c r="A318"/>
      <c r="B318"/>
      <c r="C318"/>
      <c r="D318" s="27"/>
      <c r="E318" s="1"/>
      <c r="H318"/>
    </row>
    <row r="319" spans="1:8" s="6" customFormat="1" ht="15.75" thickBot="1" x14ac:dyDescent="0.3">
      <c r="A319" s="3" t="s">
        <v>572</v>
      </c>
      <c r="B319"/>
      <c r="C319" s="3"/>
      <c r="D319" s="29">
        <v>922.18200000000002</v>
      </c>
      <c r="E319" s="8">
        <f>D319/$D$341</f>
        <v>0.21061832141092821</v>
      </c>
      <c r="F319" s="6">
        <v>15</v>
      </c>
      <c r="G319" s="15"/>
      <c r="H319"/>
    </row>
    <row r="320" spans="1:8" s="6" customFormat="1" x14ac:dyDescent="0.25">
      <c r="A320" s="3"/>
      <c r="B320"/>
      <c r="C320" s="3"/>
      <c r="D320" s="29"/>
      <c r="E320" s="16"/>
      <c r="H320"/>
    </row>
    <row r="321" spans="1:8" s="6" customFormat="1" x14ac:dyDescent="0.25">
      <c r="A321" s="1" t="s">
        <v>573</v>
      </c>
      <c r="B321"/>
      <c r="C321"/>
      <c r="D321" s="28"/>
      <c r="E321" s="16"/>
      <c r="H321"/>
    </row>
    <row r="322" spans="1:8" s="6" customFormat="1" x14ac:dyDescent="0.25">
      <c r="A322" t="s">
        <v>147</v>
      </c>
      <c r="B322" t="s">
        <v>148</v>
      </c>
      <c r="C322" t="s">
        <v>455</v>
      </c>
      <c r="D322" s="28"/>
      <c r="E322" s="16"/>
      <c r="H322"/>
    </row>
    <row r="323" spans="1:8" s="6" customFormat="1" ht="6.75" customHeight="1" thickBot="1" x14ac:dyDescent="0.3">
      <c r="A323"/>
      <c r="B323"/>
      <c r="C323"/>
      <c r="D323" s="28"/>
      <c r="E323" s="16"/>
      <c r="H323"/>
    </row>
    <row r="324" spans="1:8" s="6" customFormat="1" ht="15.75" thickBot="1" x14ac:dyDescent="0.3">
      <c r="A324" s="3" t="s">
        <v>574</v>
      </c>
      <c r="B324"/>
      <c r="C324" s="3"/>
      <c r="D324" s="29">
        <v>97.826999999999998</v>
      </c>
      <c r="E324" s="8">
        <f>D324/$D$341</f>
        <v>2.2342833116095168E-2</v>
      </c>
      <c r="F324" s="6">
        <v>15</v>
      </c>
      <c r="G324" s="15"/>
      <c r="H324"/>
    </row>
    <row r="325" spans="1:8" s="6" customFormat="1" x14ac:dyDescent="0.25">
      <c r="A325" s="3"/>
      <c r="B325"/>
      <c r="C325" s="3"/>
      <c r="D325" s="29"/>
      <c r="E325" s="16"/>
      <c r="H325"/>
    </row>
    <row r="326" spans="1:8" x14ac:dyDescent="0.25">
      <c r="A326" s="1" t="s">
        <v>575</v>
      </c>
      <c r="D326" s="28"/>
      <c r="E326" s="16"/>
    </row>
    <row r="327" spans="1:8" x14ac:dyDescent="0.25">
      <c r="A327" t="s">
        <v>149</v>
      </c>
      <c r="B327" t="s">
        <v>150</v>
      </c>
      <c r="C327" t="s">
        <v>455</v>
      </c>
      <c r="D327" s="28"/>
      <c r="E327" s="16"/>
    </row>
    <row r="328" spans="1:8" ht="6.75" customHeight="1" thickBot="1" x14ac:dyDescent="0.3">
      <c r="D328" s="28"/>
      <c r="E328" s="16"/>
    </row>
    <row r="329" spans="1:8" ht="15.75" thickBot="1" x14ac:dyDescent="0.3">
      <c r="A329" s="3" t="s">
        <v>576</v>
      </c>
      <c r="C329" s="3"/>
      <c r="D329" s="29">
        <v>1187.28</v>
      </c>
      <c r="E329" s="8">
        <f>D329/$D$341</f>
        <v>0.27116439124247366</v>
      </c>
      <c r="F329" s="6">
        <v>15</v>
      </c>
      <c r="G329" s="15"/>
    </row>
    <row r="330" spans="1:8" x14ac:dyDescent="0.25">
      <c r="A330" s="3"/>
      <c r="C330" s="3"/>
      <c r="D330" s="29"/>
      <c r="E330" s="16"/>
    </row>
    <row r="331" spans="1:8" x14ac:dyDescent="0.25">
      <c r="A331" s="1" t="s">
        <v>577</v>
      </c>
      <c r="D331" s="28"/>
      <c r="E331" s="16"/>
    </row>
    <row r="332" spans="1:8" x14ac:dyDescent="0.25">
      <c r="A332" t="s">
        <v>151</v>
      </c>
      <c r="B332" t="s">
        <v>152</v>
      </c>
      <c r="C332" t="s">
        <v>455</v>
      </c>
      <c r="D332" s="28"/>
      <c r="E332" s="16"/>
    </row>
    <row r="333" spans="1:8" ht="6.75" customHeight="1" thickBot="1" x14ac:dyDescent="0.3">
      <c r="D333" s="28"/>
      <c r="E333" s="16"/>
    </row>
    <row r="334" spans="1:8" ht="15.75" thickBot="1" x14ac:dyDescent="0.3">
      <c r="A334" s="3" t="s">
        <v>578</v>
      </c>
      <c r="C334" s="3"/>
      <c r="D334" s="29">
        <v>26.332999999999998</v>
      </c>
      <c r="E334" s="8">
        <f>D334/$D$341</f>
        <v>6.0142274059935804E-3</v>
      </c>
      <c r="F334" s="6">
        <v>15</v>
      </c>
      <c r="G334" s="15"/>
    </row>
    <row r="335" spans="1:8" x14ac:dyDescent="0.25">
      <c r="A335" s="3"/>
      <c r="C335" s="3"/>
      <c r="D335" s="29"/>
      <c r="E335" s="16"/>
    </row>
    <row r="336" spans="1:8" s="6" customFormat="1" x14ac:dyDescent="0.25">
      <c r="A336" s="1" t="s">
        <v>579</v>
      </c>
      <c r="B336"/>
      <c r="C336"/>
      <c r="D336" s="28"/>
      <c r="E336" s="16"/>
      <c r="H336"/>
    </row>
    <row r="337" spans="1:8" s="6" customFormat="1" x14ac:dyDescent="0.25">
      <c r="A337" t="s">
        <v>153</v>
      </c>
      <c r="B337" t="s">
        <v>154</v>
      </c>
      <c r="C337" t="s">
        <v>455</v>
      </c>
      <c r="D337" s="28"/>
      <c r="E337" s="16"/>
      <c r="H337"/>
    </row>
    <row r="338" spans="1:8" s="6" customFormat="1" ht="6.75" customHeight="1" thickBot="1" x14ac:dyDescent="0.3">
      <c r="A338"/>
      <c r="B338"/>
      <c r="C338"/>
      <c r="D338" s="28"/>
      <c r="E338" s="16"/>
      <c r="H338"/>
    </row>
    <row r="339" spans="1:8" s="6" customFormat="1" ht="15.75" thickBot="1" x14ac:dyDescent="0.3">
      <c r="A339" s="3" t="s">
        <v>580</v>
      </c>
      <c r="B339"/>
      <c r="C339" s="3"/>
      <c r="D339" s="29">
        <v>33.268999999999998</v>
      </c>
      <c r="E339" s="8">
        <f>D339/$D$341</f>
        <v>7.5983492792313992E-3</v>
      </c>
      <c r="F339" s="6">
        <v>15</v>
      </c>
      <c r="G339" s="15"/>
      <c r="H339"/>
    </row>
    <row r="340" spans="1:8" s="6" customFormat="1" ht="15" customHeight="1" x14ac:dyDescent="0.25">
      <c r="A340"/>
      <c r="B340"/>
      <c r="C340"/>
      <c r="D340" s="27"/>
      <c r="E340" s="1"/>
      <c r="H340"/>
    </row>
    <row r="341" spans="1:8" s="6" customFormat="1" ht="15.75" thickBot="1" x14ac:dyDescent="0.3">
      <c r="A341" s="18" t="s">
        <v>685</v>
      </c>
      <c r="B341" s="19"/>
      <c r="C341" s="18"/>
      <c r="D341" s="30">
        <f>SUM(D339+D334+D329+D324+D319+D313+D308+D303)-0.001</f>
        <v>4378.451</v>
      </c>
      <c r="E341" s="20">
        <f>SUM(E339+E334+E329+E324+E319+E313+E308+E303)</f>
        <v>1.0000002283912734</v>
      </c>
      <c r="F341" s="21"/>
      <c r="G341" s="21"/>
      <c r="H341"/>
    </row>
    <row r="342" spans="1:8" x14ac:dyDescent="0.25">
      <c r="E342" s="1"/>
    </row>
    <row r="343" spans="1:8" s="6" customFormat="1" x14ac:dyDescent="0.25">
      <c r="A343" s="1" t="s">
        <v>416</v>
      </c>
      <c r="B343"/>
      <c r="C343"/>
      <c r="D343" s="27"/>
      <c r="E343" s="1"/>
      <c r="H343"/>
    </row>
    <row r="344" spans="1:8" s="6" customFormat="1" x14ac:dyDescent="0.25">
      <c r="A344" t="s">
        <v>155</v>
      </c>
      <c r="B344" t="s">
        <v>156</v>
      </c>
      <c r="C344"/>
      <c r="D344" s="27"/>
      <c r="E344" s="1"/>
      <c r="H344"/>
    </row>
    <row r="345" spans="1:8" s="6" customFormat="1" x14ac:dyDescent="0.25">
      <c r="A345" t="s">
        <v>157</v>
      </c>
      <c r="B345" t="s">
        <v>158</v>
      </c>
      <c r="C345"/>
      <c r="D345" s="27"/>
      <c r="E345" s="1"/>
      <c r="H345"/>
    </row>
    <row r="346" spans="1:8" s="6" customFormat="1" x14ac:dyDescent="0.25">
      <c r="A346" t="s">
        <v>159</v>
      </c>
      <c r="B346" t="s">
        <v>29</v>
      </c>
      <c r="C346"/>
      <c r="D346" s="27"/>
      <c r="E346" s="1"/>
      <c r="H346"/>
    </row>
    <row r="347" spans="1:8" s="6" customFormat="1" x14ac:dyDescent="0.25">
      <c r="A347" s="1" t="s">
        <v>581</v>
      </c>
      <c r="B347"/>
      <c r="C347"/>
      <c r="D347" s="27"/>
      <c r="E347" s="1"/>
      <c r="H347"/>
    </row>
    <row r="348" spans="1:8" x14ac:dyDescent="0.25">
      <c r="A348" t="s">
        <v>160</v>
      </c>
      <c r="B348" t="s">
        <v>35</v>
      </c>
      <c r="C348" t="s">
        <v>460</v>
      </c>
      <c r="E348" s="1"/>
    </row>
    <row r="349" spans="1:8" ht="6.75" customHeight="1" thickBot="1" x14ac:dyDescent="0.3">
      <c r="E349" s="1"/>
    </row>
    <row r="350" spans="1:8" ht="15.75" thickBot="1" x14ac:dyDescent="0.3">
      <c r="A350" s="3" t="s">
        <v>582</v>
      </c>
      <c r="C350" s="3"/>
      <c r="D350" s="29">
        <v>638.01</v>
      </c>
      <c r="E350" s="8">
        <f>D350/$D$393</f>
        <v>0.24680254519839251</v>
      </c>
      <c r="F350" s="6">
        <v>66</v>
      </c>
      <c r="G350" s="15"/>
    </row>
    <row r="351" spans="1:8" x14ac:dyDescent="0.25">
      <c r="A351" s="3"/>
      <c r="C351" s="3"/>
      <c r="D351" s="29"/>
      <c r="E351" s="16"/>
    </row>
    <row r="352" spans="1:8" x14ac:dyDescent="0.25">
      <c r="A352" s="1" t="s">
        <v>583</v>
      </c>
      <c r="D352" s="28"/>
      <c r="E352" s="16"/>
    </row>
    <row r="353" spans="1:8" x14ac:dyDescent="0.25">
      <c r="A353" t="s">
        <v>161</v>
      </c>
      <c r="B353" t="s">
        <v>37</v>
      </c>
      <c r="C353" t="s">
        <v>460</v>
      </c>
      <c r="D353" s="28"/>
      <c r="E353" s="16"/>
    </row>
    <row r="354" spans="1:8" ht="6.75" customHeight="1" thickBot="1" x14ac:dyDescent="0.3">
      <c r="D354" s="28"/>
      <c r="E354" s="16"/>
    </row>
    <row r="355" spans="1:8" ht="15.75" thickBot="1" x14ac:dyDescent="0.3">
      <c r="A355" s="3" t="s">
        <v>584</v>
      </c>
      <c r="C355" s="3"/>
      <c r="D355" s="29">
        <v>517.18100000000004</v>
      </c>
      <c r="E355" s="8">
        <f>D355/$D$393</f>
        <v>0.20006204781782394</v>
      </c>
      <c r="F355" s="6">
        <v>66</v>
      </c>
      <c r="G355" s="15"/>
    </row>
    <row r="356" spans="1:8" x14ac:dyDescent="0.25">
      <c r="A356" s="3"/>
      <c r="C356" s="3"/>
      <c r="D356" s="29"/>
      <c r="E356" s="16"/>
    </row>
    <row r="357" spans="1:8" x14ac:dyDescent="0.25">
      <c r="A357" s="1" t="s">
        <v>585</v>
      </c>
      <c r="D357" s="28"/>
      <c r="E357" s="16"/>
    </row>
    <row r="358" spans="1:8" x14ac:dyDescent="0.25">
      <c r="A358" t="s">
        <v>162</v>
      </c>
      <c r="B358" t="s">
        <v>108</v>
      </c>
      <c r="C358" t="s">
        <v>460</v>
      </c>
      <c r="D358" s="28"/>
      <c r="E358" s="16"/>
    </row>
    <row r="359" spans="1:8" ht="6.75" customHeight="1" thickBot="1" x14ac:dyDescent="0.3">
      <c r="D359" s="28"/>
      <c r="E359" s="16"/>
    </row>
    <row r="360" spans="1:8" s="6" customFormat="1" ht="15.75" thickBot="1" x14ac:dyDescent="0.3">
      <c r="A360" s="3" t="s">
        <v>586</v>
      </c>
      <c r="B360"/>
      <c r="C360" s="3"/>
      <c r="D360" s="29">
        <v>185.33099999999999</v>
      </c>
      <c r="E360" s="8">
        <f>D360/$D$393</f>
        <v>7.1691920979550919E-2</v>
      </c>
      <c r="F360" s="6">
        <v>66</v>
      </c>
      <c r="G360" s="15"/>
      <c r="H360"/>
    </row>
    <row r="361" spans="1:8" s="6" customFormat="1" x14ac:dyDescent="0.25">
      <c r="A361" s="3"/>
      <c r="B361"/>
      <c r="C361" s="3"/>
      <c r="D361" s="29"/>
      <c r="E361" s="16"/>
      <c r="H361"/>
    </row>
    <row r="362" spans="1:8" s="6" customFormat="1" x14ac:dyDescent="0.25">
      <c r="A362" s="1" t="s">
        <v>587</v>
      </c>
      <c r="B362"/>
      <c r="C362"/>
      <c r="D362" s="28"/>
      <c r="E362" s="16"/>
      <c r="H362"/>
    </row>
    <row r="363" spans="1:8" s="6" customFormat="1" x14ac:dyDescent="0.25">
      <c r="A363" t="s">
        <v>163</v>
      </c>
      <c r="B363" t="s">
        <v>47</v>
      </c>
      <c r="C363" t="s">
        <v>460</v>
      </c>
      <c r="D363" s="28"/>
      <c r="E363" s="16"/>
      <c r="H363"/>
    </row>
    <row r="364" spans="1:8" s="6" customFormat="1" ht="6.75" customHeight="1" thickBot="1" x14ac:dyDescent="0.3">
      <c r="A364"/>
      <c r="B364"/>
      <c r="C364"/>
      <c r="D364" s="28"/>
      <c r="E364" s="16"/>
      <c r="H364"/>
    </row>
    <row r="365" spans="1:8" s="6" customFormat="1" ht="15.75" thickBot="1" x14ac:dyDescent="0.3">
      <c r="A365" s="3" t="s">
        <v>588</v>
      </c>
      <c r="B365"/>
      <c r="C365" s="3"/>
      <c r="D365" s="29">
        <v>258.28399999999999</v>
      </c>
      <c r="E365" s="8">
        <f>D365/$D$393</f>
        <v>9.9912459967745976E-2</v>
      </c>
      <c r="F365" s="6">
        <v>66</v>
      </c>
      <c r="G365" s="15"/>
      <c r="H365"/>
    </row>
    <row r="366" spans="1:8" s="6" customFormat="1" x14ac:dyDescent="0.25">
      <c r="A366" s="3"/>
      <c r="B366"/>
      <c r="C366" s="3"/>
      <c r="D366" s="29"/>
      <c r="E366" s="16"/>
      <c r="H366"/>
    </row>
    <row r="367" spans="1:8" s="6" customFormat="1" x14ac:dyDescent="0.25">
      <c r="A367" s="1" t="s">
        <v>589</v>
      </c>
      <c r="B367"/>
      <c r="C367"/>
      <c r="D367" s="28"/>
      <c r="E367" s="16"/>
      <c r="H367"/>
    </row>
    <row r="368" spans="1:8" s="6" customFormat="1" x14ac:dyDescent="0.25">
      <c r="A368" t="s">
        <v>164</v>
      </c>
      <c r="B368" t="s">
        <v>103</v>
      </c>
      <c r="C368" t="s">
        <v>460</v>
      </c>
      <c r="D368" s="28"/>
      <c r="E368" s="16"/>
      <c r="H368"/>
    </row>
    <row r="369" spans="1:8" s="6" customFormat="1" ht="6.75" customHeight="1" thickBot="1" x14ac:dyDescent="0.3">
      <c r="A369"/>
      <c r="B369"/>
      <c r="C369"/>
      <c r="D369" s="28"/>
      <c r="E369" s="16"/>
      <c r="H369"/>
    </row>
    <row r="370" spans="1:8" s="6" customFormat="1" ht="15.75" thickBot="1" x14ac:dyDescent="0.3">
      <c r="A370" s="3" t="s">
        <v>590</v>
      </c>
      <c r="B370"/>
      <c r="C370" s="3"/>
      <c r="D370" s="29">
        <v>121.36</v>
      </c>
      <c r="E370" s="8">
        <f>D370/$D$393</f>
        <v>4.6945905056781111E-2</v>
      </c>
      <c r="F370" s="6">
        <v>66</v>
      </c>
      <c r="G370" s="15"/>
      <c r="H370"/>
    </row>
    <row r="371" spans="1:8" s="6" customFormat="1" x14ac:dyDescent="0.25">
      <c r="A371" s="3"/>
      <c r="B371"/>
      <c r="C371" s="3"/>
      <c r="D371" s="29"/>
      <c r="E371" s="16"/>
      <c r="H371"/>
    </row>
    <row r="372" spans="1:8" s="6" customFormat="1" x14ac:dyDescent="0.25">
      <c r="A372" s="1" t="s">
        <v>591</v>
      </c>
      <c r="B372"/>
      <c r="C372"/>
      <c r="D372" s="28"/>
      <c r="E372" s="16"/>
      <c r="H372"/>
    </row>
    <row r="373" spans="1:8" s="6" customFormat="1" x14ac:dyDescent="0.25">
      <c r="A373" t="s">
        <v>165</v>
      </c>
      <c r="B373" t="s">
        <v>39</v>
      </c>
      <c r="C373" t="s">
        <v>460</v>
      </c>
      <c r="D373" s="28"/>
      <c r="E373" s="16"/>
      <c r="H373"/>
    </row>
    <row r="374" spans="1:8" s="6" customFormat="1" ht="6.75" customHeight="1" thickBot="1" x14ac:dyDescent="0.3">
      <c r="A374"/>
      <c r="B374"/>
      <c r="C374"/>
      <c r="D374" s="28"/>
      <c r="E374" s="16"/>
      <c r="H374"/>
    </row>
    <row r="375" spans="1:8" ht="15.75" thickBot="1" x14ac:dyDescent="0.3">
      <c r="A375" s="3" t="s">
        <v>592</v>
      </c>
      <c r="C375" s="3"/>
      <c r="D375" s="29">
        <v>124.134</v>
      </c>
      <c r="E375" s="8">
        <f>D375/$D$393</f>
        <v>4.8018976419895075E-2</v>
      </c>
      <c r="F375" s="6">
        <v>66</v>
      </c>
      <c r="G375" s="15"/>
    </row>
    <row r="376" spans="1:8" x14ac:dyDescent="0.25">
      <c r="A376" s="3"/>
      <c r="C376" s="3"/>
      <c r="D376" s="29"/>
      <c r="E376" s="16"/>
    </row>
    <row r="377" spans="1:8" x14ac:dyDescent="0.25">
      <c r="A377" t="s">
        <v>166</v>
      </c>
      <c r="B377" t="s">
        <v>167</v>
      </c>
      <c r="D377" s="28"/>
      <c r="E377" s="16"/>
    </row>
    <row r="378" spans="1:8" x14ac:dyDescent="0.25">
      <c r="A378" s="1" t="s">
        <v>593</v>
      </c>
      <c r="D378" s="28"/>
      <c r="E378" s="16"/>
    </row>
    <row r="379" spans="1:8" x14ac:dyDescent="0.25">
      <c r="A379" t="s">
        <v>168</v>
      </c>
      <c r="B379" t="s">
        <v>169</v>
      </c>
      <c r="C379" t="s">
        <v>460</v>
      </c>
      <c r="D379" s="28"/>
      <c r="E379" s="16"/>
    </row>
    <row r="380" spans="1:8" ht="6.75" customHeight="1" thickBot="1" x14ac:dyDescent="0.3">
      <c r="D380" s="28"/>
      <c r="E380" s="16"/>
    </row>
    <row r="381" spans="1:8" ht="15.75" thickBot="1" x14ac:dyDescent="0.3">
      <c r="A381" s="3" t="s">
        <v>594</v>
      </c>
      <c r="C381" s="3"/>
      <c r="D381" s="29">
        <v>591.51599999999996</v>
      </c>
      <c r="E381" s="8">
        <f>D381/$D$393</f>
        <v>0.22881718832866624</v>
      </c>
      <c r="F381" s="6">
        <v>55</v>
      </c>
      <c r="G381" s="15"/>
    </row>
    <row r="382" spans="1:8" x14ac:dyDescent="0.25">
      <c r="A382" s="3"/>
      <c r="C382" s="3"/>
      <c r="D382" s="29"/>
      <c r="E382" s="16"/>
    </row>
    <row r="383" spans="1:8" x14ac:dyDescent="0.25">
      <c r="A383" s="1" t="s">
        <v>595</v>
      </c>
      <c r="D383" s="28"/>
      <c r="E383" s="16"/>
    </row>
    <row r="384" spans="1:8" x14ac:dyDescent="0.25">
      <c r="A384" t="s">
        <v>170</v>
      </c>
      <c r="B384" t="s">
        <v>47</v>
      </c>
      <c r="C384" t="s">
        <v>460</v>
      </c>
      <c r="D384" s="28"/>
      <c r="E384" s="16"/>
    </row>
    <row r="385" spans="1:7" ht="6.75" customHeight="1" thickBot="1" x14ac:dyDescent="0.3">
      <c r="D385" s="28"/>
      <c r="E385" s="16"/>
    </row>
    <row r="386" spans="1:7" ht="15.75" thickBot="1" x14ac:dyDescent="0.3">
      <c r="A386" s="3" t="s">
        <v>596</v>
      </c>
      <c r="C386" s="3"/>
      <c r="D386" s="29">
        <v>91.8</v>
      </c>
      <c r="E386" s="8">
        <f>D386/$D$393</f>
        <v>3.551115758250252E-2</v>
      </c>
      <c r="F386" s="6">
        <v>55</v>
      </c>
      <c r="G386" s="15"/>
    </row>
    <row r="387" spans="1:7" x14ac:dyDescent="0.25">
      <c r="A387" s="3"/>
      <c r="C387" s="3"/>
      <c r="D387" s="29"/>
      <c r="E387" s="16"/>
    </row>
    <row r="388" spans="1:7" x14ac:dyDescent="0.25">
      <c r="A388" s="1" t="s">
        <v>597</v>
      </c>
      <c r="D388" s="28"/>
      <c r="E388" s="16"/>
    </row>
    <row r="389" spans="1:7" x14ac:dyDescent="0.25">
      <c r="A389" t="s">
        <v>171</v>
      </c>
      <c r="B389" t="s">
        <v>103</v>
      </c>
      <c r="C389" t="s">
        <v>460</v>
      </c>
      <c r="D389" s="28"/>
      <c r="E389" s="16"/>
    </row>
    <row r="390" spans="1:7" ht="6.75" customHeight="1" thickBot="1" x14ac:dyDescent="0.3">
      <c r="D390" s="28"/>
      <c r="E390" s="16"/>
    </row>
    <row r="391" spans="1:7" ht="15.75" thickBot="1" x14ac:dyDescent="0.3">
      <c r="A391" s="3" t="s">
        <v>598</v>
      </c>
      <c r="C391" s="3"/>
      <c r="D391" s="29">
        <v>57.488</v>
      </c>
      <c r="E391" s="8">
        <f>D391/$D$393</f>
        <v>2.2238185480423802E-2</v>
      </c>
      <c r="F391" s="6">
        <v>55</v>
      </c>
      <c r="G391" s="15"/>
    </row>
    <row r="392" spans="1:7" ht="15" customHeight="1" x14ac:dyDescent="0.25">
      <c r="E392" s="1"/>
    </row>
    <row r="393" spans="1:7" ht="15.75" thickBot="1" x14ac:dyDescent="0.3">
      <c r="A393" s="18" t="s">
        <v>686</v>
      </c>
      <c r="B393" s="19"/>
      <c r="C393" s="18"/>
      <c r="D393" s="30">
        <f>SUM(D391+D386+D381+D375+D370+D365+D360+D355+D350)-0.001</f>
        <v>2585.1029999999996</v>
      </c>
      <c r="E393" s="23">
        <f>SUM(E391+E386+E381+E375+E370+E365+E360+E355+E350)</f>
        <v>1.0000003868317822</v>
      </c>
      <c r="F393" s="21"/>
      <c r="G393" s="21"/>
    </row>
    <row r="394" spans="1:7" x14ac:dyDescent="0.25">
      <c r="E394" s="1"/>
    </row>
    <row r="395" spans="1:7" x14ac:dyDescent="0.25">
      <c r="A395" s="1" t="s">
        <v>417</v>
      </c>
      <c r="E395" s="1"/>
    </row>
    <row r="396" spans="1:7" x14ac:dyDescent="0.25">
      <c r="A396" t="s">
        <v>172</v>
      </c>
      <c r="B396" t="s">
        <v>173</v>
      </c>
      <c r="E396" s="1"/>
    </row>
    <row r="397" spans="1:7" x14ac:dyDescent="0.25">
      <c r="A397" t="s">
        <v>174</v>
      </c>
      <c r="B397" t="s">
        <v>175</v>
      </c>
      <c r="E397" s="1"/>
    </row>
    <row r="398" spans="1:7" x14ac:dyDescent="0.25">
      <c r="A398" s="1" t="s">
        <v>599</v>
      </c>
      <c r="E398" s="1"/>
    </row>
    <row r="399" spans="1:7" x14ac:dyDescent="0.25">
      <c r="A399" t="s">
        <v>176</v>
      </c>
      <c r="B399" t="s">
        <v>177</v>
      </c>
      <c r="C399" t="s">
        <v>461</v>
      </c>
      <c r="E399" s="1"/>
    </row>
    <row r="400" spans="1:7" ht="6.75" customHeight="1" thickBot="1" x14ac:dyDescent="0.3">
      <c r="E400" s="1"/>
    </row>
    <row r="401" spans="1:8" ht="15.75" thickBot="1" x14ac:dyDescent="0.3">
      <c r="A401" s="3" t="s">
        <v>600</v>
      </c>
      <c r="C401" s="3"/>
      <c r="D401" s="29">
        <v>807.03700000000003</v>
      </c>
      <c r="E401" s="8">
        <f>D401/$D$489</f>
        <v>0.39422351761289898</v>
      </c>
      <c r="F401" s="6">
        <v>45</v>
      </c>
      <c r="G401" s="15"/>
    </row>
    <row r="402" spans="1:8" x14ac:dyDescent="0.25">
      <c r="A402" s="3"/>
      <c r="C402" s="3"/>
      <c r="D402" s="29"/>
      <c r="E402" s="16"/>
    </row>
    <row r="403" spans="1:8" x14ac:dyDescent="0.25">
      <c r="A403" t="s">
        <v>178</v>
      </c>
      <c r="B403" t="s">
        <v>37</v>
      </c>
      <c r="D403" s="28"/>
      <c r="E403" s="16"/>
    </row>
    <row r="404" spans="1:8" x14ac:dyDescent="0.25">
      <c r="A404" s="1" t="s">
        <v>601</v>
      </c>
      <c r="D404" s="28"/>
      <c r="E404" s="16"/>
    </row>
    <row r="405" spans="1:8" x14ac:dyDescent="0.25">
      <c r="A405" t="s">
        <v>179</v>
      </c>
      <c r="B405" t="s">
        <v>180</v>
      </c>
      <c r="C405" t="s">
        <v>461</v>
      </c>
      <c r="D405" s="28"/>
      <c r="E405" s="16"/>
    </row>
    <row r="406" spans="1:8" ht="6.75" customHeight="1" thickBot="1" x14ac:dyDescent="0.3">
      <c r="D406" s="28"/>
      <c r="E406" s="16"/>
    </row>
    <row r="407" spans="1:8" ht="15.75" thickBot="1" x14ac:dyDescent="0.3">
      <c r="A407" s="3" t="s">
        <v>602</v>
      </c>
      <c r="C407" s="3"/>
      <c r="D407" s="29">
        <v>17.100000000000001</v>
      </c>
      <c r="E407" s="8">
        <f>D407/$D$489</f>
        <v>8.3530521539663897E-3</v>
      </c>
      <c r="F407" s="6">
        <v>45</v>
      </c>
      <c r="G407" s="15"/>
    </row>
    <row r="408" spans="1:8" x14ac:dyDescent="0.25">
      <c r="A408" s="3"/>
      <c r="C408" s="3"/>
      <c r="D408" s="29"/>
      <c r="E408" s="16"/>
    </row>
    <row r="409" spans="1:8" x14ac:dyDescent="0.25">
      <c r="A409" s="1" t="s">
        <v>603</v>
      </c>
      <c r="D409" s="28"/>
      <c r="E409" s="16"/>
    </row>
    <row r="410" spans="1:8" x14ac:dyDescent="0.25">
      <c r="A410" t="s">
        <v>181</v>
      </c>
      <c r="B410" t="s">
        <v>182</v>
      </c>
      <c r="C410" t="s">
        <v>461</v>
      </c>
      <c r="D410" s="28"/>
      <c r="E410" s="16"/>
    </row>
    <row r="411" spans="1:8" s="6" customFormat="1" ht="6.75" customHeight="1" thickBot="1" x14ac:dyDescent="0.3">
      <c r="A411"/>
      <c r="B411"/>
      <c r="C411"/>
      <c r="D411" s="28"/>
      <c r="E411" s="16"/>
      <c r="H411"/>
    </row>
    <row r="412" spans="1:8" s="6" customFormat="1" ht="15.75" thickBot="1" x14ac:dyDescent="0.3">
      <c r="A412" s="3" t="s">
        <v>604</v>
      </c>
      <c r="B412"/>
      <c r="C412" s="3"/>
      <c r="D412" s="29">
        <v>170.858</v>
      </c>
      <c r="E412" s="8">
        <f>D412/$D$489</f>
        <v>8.3461157013005216E-2</v>
      </c>
      <c r="F412" s="6">
        <v>45</v>
      </c>
      <c r="G412" s="15"/>
      <c r="H412"/>
    </row>
    <row r="413" spans="1:8" s="6" customFormat="1" x14ac:dyDescent="0.25">
      <c r="A413" s="3"/>
      <c r="B413"/>
      <c r="C413" s="3"/>
      <c r="D413" s="29"/>
      <c r="E413" s="16"/>
      <c r="H413"/>
    </row>
    <row r="414" spans="1:8" s="6" customFormat="1" x14ac:dyDescent="0.25">
      <c r="A414" s="1" t="s">
        <v>605</v>
      </c>
      <c r="B414"/>
      <c r="C414"/>
      <c r="D414" s="28"/>
      <c r="E414" s="16"/>
      <c r="H414"/>
    </row>
    <row r="415" spans="1:8" s="6" customFormat="1" x14ac:dyDescent="0.25">
      <c r="A415" t="s">
        <v>183</v>
      </c>
      <c r="B415" t="s">
        <v>184</v>
      </c>
      <c r="C415" t="s">
        <v>461</v>
      </c>
      <c r="D415" s="28"/>
      <c r="E415" s="16"/>
      <c r="H415"/>
    </row>
    <row r="416" spans="1:8" s="6" customFormat="1" ht="6.75" customHeight="1" thickBot="1" x14ac:dyDescent="0.3">
      <c r="A416"/>
      <c r="B416"/>
      <c r="C416"/>
      <c r="D416" s="28"/>
      <c r="E416" s="16"/>
      <c r="H416"/>
    </row>
    <row r="417" spans="1:8" s="6" customFormat="1" ht="15.75" thickBot="1" x14ac:dyDescent="0.3">
      <c r="A417" s="3" t="s">
        <v>606</v>
      </c>
      <c r="B417"/>
      <c r="C417" s="3"/>
      <c r="D417" s="29">
        <v>7.75</v>
      </c>
      <c r="E417" s="8">
        <f>D417/$D$489</f>
        <v>3.7857400113005561E-3</v>
      </c>
      <c r="F417" s="6">
        <v>45</v>
      </c>
      <c r="G417" s="15"/>
      <c r="H417"/>
    </row>
    <row r="418" spans="1:8" s="6" customFormat="1" x14ac:dyDescent="0.25">
      <c r="A418" s="3"/>
      <c r="B418"/>
      <c r="C418" s="3"/>
      <c r="D418" s="29"/>
      <c r="E418" s="16"/>
      <c r="H418"/>
    </row>
    <row r="419" spans="1:8" s="6" customFormat="1" x14ac:dyDescent="0.25">
      <c r="A419" t="s">
        <v>185</v>
      </c>
      <c r="B419" t="s">
        <v>186</v>
      </c>
      <c r="C419"/>
      <c r="D419" s="28"/>
      <c r="E419" s="16"/>
      <c r="H419"/>
    </row>
    <row r="420" spans="1:8" s="6" customFormat="1" x14ac:dyDescent="0.25">
      <c r="A420" s="1" t="s">
        <v>607</v>
      </c>
      <c r="B420"/>
      <c r="C420"/>
      <c r="D420" s="28"/>
      <c r="E420" s="16"/>
      <c r="H420"/>
    </row>
    <row r="421" spans="1:8" s="6" customFormat="1" x14ac:dyDescent="0.25">
      <c r="A421" t="s">
        <v>187</v>
      </c>
      <c r="B421" t="s">
        <v>188</v>
      </c>
      <c r="C421" t="s">
        <v>461</v>
      </c>
      <c r="D421" s="28"/>
      <c r="E421" s="16"/>
      <c r="H421"/>
    </row>
    <row r="422" spans="1:8" s="6" customFormat="1" ht="6.75" customHeight="1" thickBot="1" x14ac:dyDescent="0.3">
      <c r="A422"/>
      <c r="B422"/>
      <c r="C422"/>
      <c r="D422" s="28"/>
      <c r="E422" s="16"/>
      <c r="H422"/>
    </row>
    <row r="423" spans="1:8" s="6" customFormat="1" ht="15.75" thickBot="1" x14ac:dyDescent="0.3">
      <c r="A423" s="3" t="s">
        <v>608</v>
      </c>
      <c r="B423"/>
      <c r="C423" s="3"/>
      <c r="D423" s="29">
        <v>33.011000000000003</v>
      </c>
      <c r="E423" s="8">
        <f>D423/$D$489</f>
        <v>1.6125298517811956E-2</v>
      </c>
      <c r="F423" s="6">
        <v>45</v>
      </c>
      <c r="G423" s="15"/>
      <c r="H423"/>
    </row>
    <row r="424" spans="1:8" s="6" customFormat="1" x14ac:dyDescent="0.25">
      <c r="A424" s="3"/>
      <c r="B424"/>
      <c r="C424" s="3"/>
      <c r="D424" s="29"/>
      <c r="E424" s="16"/>
      <c r="H424"/>
    </row>
    <row r="425" spans="1:8" s="6" customFormat="1" x14ac:dyDescent="0.25">
      <c r="A425" s="1" t="s">
        <v>609</v>
      </c>
      <c r="B425"/>
      <c r="C425"/>
      <c r="D425" s="28"/>
      <c r="E425" s="16"/>
      <c r="H425"/>
    </row>
    <row r="426" spans="1:8" s="6" customFormat="1" x14ac:dyDescent="0.25">
      <c r="A426" t="s">
        <v>189</v>
      </c>
      <c r="B426" t="s">
        <v>190</v>
      </c>
      <c r="C426" t="s">
        <v>461</v>
      </c>
      <c r="D426" s="28"/>
      <c r="E426" s="16"/>
      <c r="H426"/>
    </row>
    <row r="427" spans="1:8" s="6" customFormat="1" ht="6.75" customHeight="1" thickBot="1" x14ac:dyDescent="0.3">
      <c r="A427"/>
      <c r="B427"/>
      <c r="C427"/>
      <c r="D427" s="28"/>
      <c r="E427" s="16"/>
      <c r="H427"/>
    </row>
    <row r="428" spans="1:8" s="6" customFormat="1" ht="15.75" thickBot="1" x14ac:dyDescent="0.3">
      <c r="A428" s="3" t="s">
        <v>610</v>
      </c>
      <c r="B428"/>
      <c r="C428" s="3"/>
      <c r="D428" s="29">
        <v>28.562000000000001</v>
      </c>
      <c r="E428" s="8">
        <f>D428/$D$489</f>
        <v>1.3952039510034386E-2</v>
      </c>
      <c r="F428" s="6">
        <v>45</v>
      </c>
      <c r="G428" s="15"/>
      <c r="H428"/>
    </row>
    <row r="429" spans="1:8" s="6" customFormat="1" x14ac:dyDescent="0.25">
      <c r="A429" s="3"/>
      <c r="B429"/>
      <c r="C429" s="3"/>
      <c r="D429" s="29"/>
      <c r="E429" s="16"/>
      <c r="H429"/>
    </row>
    <row r="430" spans="1:8" s="6" customFormat="1" x14ac:dyDescent="0.25">
      <c r="A430" s="1" t="s">
        <v>611</v>
      </c>
      <c r="B430"/>
      <c r="C430"/>
      <c r="D430" s="28"/>
      <c r="E430" s="16"/>
      <c r="H430"/>
    </row>
    <row r="431" spans="1:8" s="6" customFormat="1" x14ac:dyDescent="0.25">
      <c r="A431" t="s">
        <v>191</v>
      </c>
      <c r="B431" t="s">
        <v>192</v>
      </c>
      <c r="C431" t="s">
        <v>462</v>
      </c>
      <c r="D431" s="28"/>
      <c r="E431" s="16"/>
      <c r="H431"/>
    </row>
    <row r="432" spans="1:8" s="6" customFormat="1" ht="6.75" customHeight="1" thickBot="1" x14ac:dyDescent="0.3">
      <c r="A432"/>
      <c r="B432"/>
      <c r="C432"/>
      <c r="D432" s="28"/>
      <c r="E432" s="16"/>
      <c r="H432"/>
    </row>
    <row r="433" spans="1:8" s="6" customFormat="1" ht="15.75" thickBot="1" x14ac:dyDescent="0.3">
      <c r="A433" s="3" t="s">
        <v>612</v>
      </c>
      <c r="B433"/>
      <c r="C433" s="3"/>
      <c r="D433" s="29">
        <v>25.44444</v>
      </c>
      <c r="E433" s="8">
        <f>D433/$D$489</f>
        <v>1.2429165751372429E-2</v>
      </c>
      <c r="F433" s="6">
        <v>30</v>
      </c>
      <c r="G433" s="15"/>
      <c r="H433"/>
    </row>
    <row r="434" spans="1:8" s="6" customFormat="1" x14ac:dyDescent="0.25">
      <c r="A434" s="3"/>
      <c r="B434"/>
      <c r="C434" s="3"/>
      <c r="D434" s="29"/>
      <c r="E434" s="16"/>
      <c r="H434"/>
    </row>
    <row r="435" spans="1:8" s="6" customFormat="1" x14ac:dyDescent="0.25">
      <c r="A435" t="s">
        <v>193</v>
      </c>
      <c r="B435" t="s">
        <v>108</v>
      </c>
      <c r="C435"/>
      <c r="D435" s="28"/>
      <c r="E435" s="16"/>
      <c r="H435"/>
    </row>
    <row r="436" spans="1:8" s="6" customFormat="1" x14ac:dyDescent="0.25">
      <c r="A436" s="1" t="s">
        <v>718</v>
      </c>
      <c r="B436"/>
      <c r="C436"/>
      <c r="D436" s="28"/>
      <c r="E436" s="16"/>
      <c r="H436"/>
    </row>
    <row r="437" spans="1:8" s="6" customFormat="1" x14ac:dyDescent="0.25">
      <c r="A437" t="s">
        <v>194</v>
      </c>
      <c r="B437" t="s">
        <v>195</v>
      </c>
      <c r="C437" t="s">
        <v>461</v>
      </c>
      <c r="D437" s="28"/>
      <c r="E437" s="16"/>
      <c r="H437"/>
    </row>
    <row r="438" spans="1:8" ht="6.75" customHeight="1" thickBot="1" x14ac:dyDescent="0.3">
      <c r="D438" s="28"/>
      <c r="E438" s="16"/>
    </row>
    <row r="439" spans="1:8" ht="15.75" thickBot="1" x14ac:dyDescent="0.3">
      <c r="A439" s="3" t="s">
        <v>719</v>
      </c>
      <c r="C439" s="3"/>
      <c r="D439" s="29">
        <v>18.145</v>
      </c>
      <c r="E439" s="8">
        <f>D439/$D$489</f>
        <v>8.8635164522643337E-3</v>
      </c>
      <c r="F439" s="6">
        <v>45</v>
      </c>
      <c r="G439" s="15"/>
    </row>
    <row r="440" spans="1:8" x14ac:dyDescent="0.25">
      <c r="A440" s="3"/>
      <c r="C440" s="3"/>
      <c r="D440" s="29"/>
      <c r="E440" s="16"/>
    </row>
    <row r="441" spans="1:8" x14ac:dyDescent="0.25">
      <c r="A441" s="1" t="s">
        <v>720</v>
      </c>
      <c r="D441" s="28"/>
      <c r="E441" s="16"/>
    </row>
    <row r="442" spans="1:8" x14ac:dyDescent="0.25">
      <c r="A442" t="s">
        <v>196</v>
      </c>
      <c r="B442" t="s">
        <v>197</v>
      </c>
      <c r="C442" t="s">
        <v>461</v>
      </c>
      <c r="D442" s="28"/>
      <c r="E442" s="16"/>
    </row>
    <row r="443" spans="1:8" ht="6.75" customHeight="1" thickBot="1" x14ac:dyDescent="0.3">
      <c r="D443" s="28"/>
      <c r="E443" s="16"/>
    </row>
    <row r="444" spans="1:8" ht="15.75" thickBot="1" x14ac:dyDescent="0.3">
      <c r="A444" s="3" t="s">
        <v>721</v>
      </c>
      <c r="C444" s="3"/>
      <c r="D444" s="29">
        <v>7.9749999999999996</v>
      </c>
      <c r="E444" s="8">
        <f>D444/$D$489</f>
        <v>3.895648592273798E-3</v>
      </c>
      <c r="F444" s="6">
        <v>45</v>
      </c>
      <c r="G444" s="15"/>
    </row>
    <row r="445" spans="1:8" x14ac:dyDescent="0.25">
      <c r="A445" s="3"/>
      <c r="C445" s="3"/>
      <c r="D445" s="29"/>
      <c r="E445" s="16"/>
    </row>
    <row r="446" spans="1:8" x14ac:dyDescent="0.25">
      <c r="A446" t="s">
        <v>198</v>
      </c>
      <c r="B446" t="s">
        <v>199</v>
      </c>
      <c r="D446" s="28"/>
      <c r="E446" s="16"/>
    </row>
    <row r="447" spans="1:8" x14ac:dyDescent="0.25">
      <c r="A447" s="1" t="s">
        <v>722</v>
      </c>
      <c r="D447" s="28"/>
      <c r="E447" s="16"/>
    </row>
    <row r="448" spans="1:8" x14ac:dyDescent="0.25">
      <c r="A448" t="s">
        <v>200</v>
      </c>
      <c r="B448" t="s">
        <v>201</v>
      </c>
      <c r="C448" t="s">
        <v>461</v>
      </c>
      <c r="D448" s="28"/>
      <c r="E448" s="16"/>
    </row>
    <row r="449" spans="1:7" ht="6.75" customHeight="1" thickBot="1" x14ac:dyDescent="0.3">
      <c r="D449" s="28"/>
      <c r="E449" s="16"/>
    </row>
    <row r="450" spans="1:7" ht="15.75" thickBot="1" x14ac:dyDescent="0.3">
      <c r="A450" s="3" t="s">
        <v>723</v>
      </c>
      <c r="C450" s="3"/>
      <c r="D450" s="29">
        <v>57.86</v>
      </c>
      <c r="E450" s="8">
        <f>D450/$D$489</f>
        <v>2.8263602200496795E-2</v>
      </c>
      <c r="F450" s="6">
        <v>45</v>
      </c>
      <c r="G450" s="15"/>
    </row>
    <row r="451" spans="1:7" x14ac:dyDescent="0.25">
      <c r="A451" s="3"/>
      <c r="C451" s="3"/>
      <c r="D451" s="29"/>
      <c r="E451" s="16"/>
    </row>
    <row r="452" spans="1:7" x14ac:dyDescent="0.25">
      <c r="A452" s="1" t="s">
        <v>724</v>
      </c>
      <c r="D452" s="28"/>
      <c r="E452" s="16"/>
    </row>
    <row r="453" spans="1:7" x14ac:dyDescent="0.25">
      <c r="A453" t="s">
        <v>202</v>
      </c>
      <c r="B453" t="s">
        <v>203</v>
      </c>
      <c r="C453" t="s">
        <v>461</v>
      </c>
      <c r="D453" s="28"/>
      <c r="E453" s="16"/>
    </row>
    <row r="454" spans="1:7" ht="6.75" customHeight="1" thickBot="1" x14ac:dyDescent="0.3">
      <c r="D454" s="28"/>
      <c r="E454" s="16"/>
    </row>
    <row r="455" spans="1:7" ht="15.75" thickBot="1" x14ac:dyDescent="0.3">
      <c r="A455" s="3" t="s">
        <v>725</v>
      </c>
      <c r="C455" s="3"/>
      <c r="D455" s="29">
        <v>178.01300000000001</v>
      </c>
      <c r="E455" s="8">
        <f>D455/$D$489</f>
        <v>8.6956249887954307E-2</v>
      </c>
      <c r="F455" s="6">
        <v>45</v>
      </c>
      <c r="G455" s="15"/>
    </row>
    <row r="456" spans="1:7" x14ac:dyDescent="0.25">
      <c r="A456" s="3"/>
      <c r="C456" s="3"/>
      <c r="D456" s="29"/>
      <c r="E456" s="16"/>
    </row>
    <row r="457" spans="1:7" x14ac:dyDescent="0.25">
      <c r="A457" t="s">
        <v>204</v>
      </c>
      <c r="B457" t="s">
        <v>205</v>
      </c>
      <c r="D457" s="28"/>
      <c r="E457" s="16"/>
    </row>
    <row r="458" spans="1:7" x14ac:dyDescent="0.25">
      <c r="A458" s="1" t="s">
        <v>726</v>
      </c>
      <c r="D458" s="28"/>
      <c r="E458" s="16"/>
    </row>
    <row r="459" spans="1:7" x14ac:dyDescent="0.25">
      <c r="A459" t="s">
        <v>206</v>
      </c>
      <c r="B459" t="s">
        <v>207</v>
      </c>
      <c r="C459" t="s">
        <v>461</v>
      </c>
      <c r="D459" s="28"/>
      <c r="E459" s="16"/>
    </row>
    <row r="460" spans="1:7" ht="6.75" customHeight="1" thickBot="1" x14ac:dyDescent="0.3">
      <c r="D460" s="28"/>
      <c r="E460" s="16"/>
    </row>
    <row r="461" spans="1:7" ht="15.75" thickBot="1" x14ac:dyDescent="0.3">
      <c r="A461" s="3" t="s">
        <v>727</v>
      </c>
      <c r="C461" s="3"/>
      <c r="D461" s="29">
        <v>127.523</v>
      </c>
      <c r="E461" s="8">
        <f>D461/$D$489</f>
        <v>6.2292764317558813E-2</v>
      </c>
      <c r="F461" s="6">
        <v>45</v>
      </c>
      <c r="G461" s="15"/>
    </row>
    <row r="462" spans="1:7" x14ac:dyDescent="0.25">
      <c r="A462" s="3"/>
      <c r="C462" s="3"/>
      <c r="D462" s="29"/>
      <c r="E462" s="16"/>
    </row>
    <row r="463" spans="1:7" x14ac:dyDescent="0.25">
      <c r="A463" s="1" t="s">
        <v>728</v>
      </c>
      <c r="D463" s="28"/>
      <c r="E463" s="16"/>
    </row>
    <row r="464" spans="1:7" x14ac:dyDescent="0.25">
      <c r="A464" t="s">
        <v>208</v>
      </c>
      <c r="B464" t="s">
        <v>209</v>
      </c>
      <c r="C464" t="s">
        <v>461</v>
      </c>
      <c r="D464" s="28"/>
      <c r="E464" s="16"/>
    </row>
    <row r="465" spans="1:7" ht="6.75" customHeight="1" thickBot="1" x14ac:dyDescent="0.3">
      <c r="D465" s="28"/>
      <c r="E465" s="16"/>
    </row>
    <row r="466" spans="1:7" ht="15.75" thickBot="1" x14ac:dyDescent="0.3">
      <c r="A466" s="3" t="s">
        <v>729</v>
      </c>
      <c r="C466" s="3"/>
      <c r="D466" s="29">
        <v>138.18799999999999</v>
      </c>
      <c r="E466" s="8">
        <f>D466/$D$489</f>
        <v>6.7502431055690482E-2</v>
      </c>
      <c r="F466" s="6">
        <v>45</v>
      </c>
      <c r="G466" s="15"/>
    </row>
    <row r="467" spans="1:7" x14ac:dyDescent="0.25">
      <c r="A467" s="3"/>
      <c r="C467" s="3"/>
      <c r="D467" s="29"/>
      <c r="E467" s="16"/>
    </row>
    <row r="468" spans="1:7" x14ac:dyDescent="0.25">
      <c r="A468" t="s">
        <v>210</v>
      </c>
      <c r="B468" t="s">
        <v>103</v>
      </c>
      <c r="D468" s="28"/>
      <c r="E468" s="16"/>
    </row>
    <row r="469" spans="1:7" x14ac:dyDescent="0.25">
      <c r="A469" s="1" t="s">
        <v>730</v>
      </c>
      <c r="D469" s="28"/>
      <c r="E469" s="16"/>
    </row>
    <row r="470" spans="1:7" x14ac:dyDescent="0.25">
      <c r="A470" t="s">
        <v>211</v>
      </c>
      <c r="B470" t="s">
        <v>212</v>
      </c>
      <c r="C470" t="s">
        <v>461</v>
      </c>
      <c r="D470" s="28"/>
      <c r="E470" s="16"/>
    </row>
    <row r="471" spans="1:7" ht="6.75" customHeight="1" thickBot="1" x14ac:dyDescent="0.3">
      <c r="D471" s="28"/>
      <c r="E471" s="16"/>
    </row>
    <row r="472" spans="1:7" ht="15.75" thickBot="1" x14ac:dyDescent="0.3">
      <c r="A472" s="3" t="s">
        <v>731</v>
      </c>
      <c r="C472" s="3"/>
      <c r="D472" s="29">
        <v>9.4049999999999994</v>
      </c>
      <c r="E472" s="8">
        <f>D472/$D$489</f>
        <v>4.5941786846815129E-3</v>
      </c>
      <c r="F472" s="6">
        <v>45</v>
      </c>
      <c r="G472" s="15"/>
    </row>
    <row r="473" spans="1:7" x14ac:dyDescent="0.25">
      <c r="A473" s="3"/>
      <c r="C473" s="3"/>
      <c r="D473" s="29"/>
      <c r="E473" s="16"/>
    </row>
    <row r="474" spans="1:7" x14ac:dyDescent="0.25">
      <c r="A474" s="1" t="s">
        <v>732</v>
      </c>
      <c r="D474" s="28"/>
      <c r="E474" s="16"/>
    </row>
    <row r="475" spans="1:7" x14ac:dyDescent="0.25">
      <c r="A475" t="s">
        <v>213</v>
      </c>
      <c r="B475" t="s">
        <v>214</v>
      </c>
      <c r="C475" t="s">
        <v>461</v>
      </c>
      <c r="D475" s="28"/>
      <c r="E475" s="16"/>
    </row>
    <row r="476" spans="1:7" ht="6.75" customHeight="1" thickBot="1" x14ac:dyDescent="0.3">
      <c r="D476" s="28"/>
      <c r="E476" s="16"/>
    </row>
    <row r="477" spans="1:7" ht="15.75" thickBot="1" x14ac:dyDescent="0.3">
      <c r="A477" s="3" t="s">
        <v>733</v>
      </c>
      <c r="C477" s="3"/>
      <c r="D477" s="29">
        <v>160.14400000000001</v>
      </c>
      <c r="E477" s="8">
        <f>D477/$D$489</f>
        <v>7.8227554628350487E-2</v>
      </c>
      <c r="F477" s="6">
        <v>45</v>
      </c>
      <c r="G477" s="15"/>
    </row>
    <row r="478" spans="1:7" x14ac:dyDescent="0.25">
      <c r="A478" s="3"/>
      <c r="C478" s="3"/>
      <c r="D478" s="29"/>
      <c r="E478" s="16"/>
    </row>
    <row r="479" spans="1:7" x14ac:dyDescent="0.25">
      <c r="A479" s="1" t="s">
        <v>734</v>
      </c>
      <c r="D479" s="28"/>
      <c r="E479" s="16"/>
    </row>
    <row r="480" spans="1:7" x14ac:dyDescent="0.25">
      <c r="A480" t="s">
        <v>215</v>
      </c>
      <c r="B480" t="s">
        <v>39</v>
      </c>
      <c r="C480" t="s">
        <v>461</v>
      </c>
      <c r="D480" s="28"/>
      <c r="E480" s="16"/>
    </row>
    <row r="481" spans="1:7" ht="6.75" customHeight="1" thickBot="1" x14ac:dyDescent="0.3">
      <c r="D481" s="28"/>
      <c r="E481" s="16"/>
    </row>
    <row r="482" spans="1:7" ht="15.75" thickBot="1" x14ac:dyDescent="0.3">
      <c r="A482" s="3" t="s">
        <v>735</v>
      </c>
      <c r="C482" s="3"/>
      <c r="D482" s="29">
        <v>10.196999999999999</v>
      </c>
      <c r="E482" s="8">
        <f>D482/$D$489</f>
        <v>4.9810568897073245E-3</v>
      </c>
      <c r="F482" s="6">
        <v>45</v>
      </c>
      <c r="G482" s="15"/>
    </row>
    <row r="483" spans="1:7" x14ac:dyDescent="0.25">
      <c r="A483" s="3"/>
      <c r="C483" s="3"/>
      <c r="D483" s="29"/>
      <c r="E483" s="16"/>
    </row>
    <row r="484" spans="1:7" x14ac:dyDescent="0.25">
      <c r="A484" s="1" t="s">
        <v>736</v>
      </c>
      <c r="D484" s="28"/>
      <c r="E484" s="16"/>
    </row>
    <row r="485" spans="1:7" x14ac:dyDescent="0.25">
      <c r="A485" t="s">
        <v>215</v>
      </c>
      <c r="B485" t="s">
        <v>415</v>
      </c>
      <c r="C485" t="s">
        <v>462</v>
      </c>
      <c r="D485" s="28"/>
      <c r="E485" s="16"/>
    </row>
    <row r="486" spans="1:7" ht="6.75" customHeight="1" thickBot="1" x14ac:dyDescent="0.3">
      <c r="D486" s="28"/>
      <c r="E486" s="16"/>
    </row>
    <row r="487" spans="1:7" ht="15.75" thickBot="1" x14ac:dyDescent="0.3">
      <c r="A487" s="3" t="s">
        <v>737</v>
      </c>
      <c r="C487" s="3"/>
      <c r="D487" s="29">
        <v>249.94746000000001</v>
      </c>
      <c r="E487" s="8">
        <f>D487/$D$489</f>
        <v>0.12209498065096068</v>
      </c>
      <c r="F487" s="6">
        <v>30</v>
      </c>
      <c r="G487" s="15"/>
    </row>
    <row r="488" spans="1:7" ht="15" customHeight="1" x14ac:dyDescent="0.25">
      <c r="E488" s="1"/>
    </row>
    <row r="489" spans="1:7" ht="15.75" thickBot="1" x14ac:dyDescent="0.3">
      <c r="A489" s="18" t="s">
        <v>687</v>
      </c>
      <c r="B489" s="19"/>
      <c r="C489" s="18"/>
      <c r="D489" s="30">
        <f>SUM(D487+D482+D477+D472+D466+D461+D455+D450+D444+D439+D433+D428+D423+D417+D412+D407+D401)-0.004</f>
        <v>2047.1559</v>
      </c>
      <c r="E489" s="24">
        <f>SUM(E487+E482+E477+E472+E466+E461+E455+E450+E444+E439+E433+E428+E423+E417+E412+E407+E401)</f>
        <v>1.0000019539303286</v>
      </c>
      <c r="F489" s="21"/>
      <c r="G489" s="21"/>
    </row>
    <row r="490" spans="1:7" x14ac:dyDescent="0.25">
      <c r="E490" s="1"/>
    </row>
    <row r="491" spans="1:7" x14ac:dyDescent="0.25">
      <c r="A491" s="1" t="s">
        <v>419</v>
      </c>
      <c r="E491" s="1"/>
    </row>
    <row r="492" spans="1:7" x14ac:dyDescent="0.25">
      <c r="A492" t="s">
        <v>216</v>
      </c>
      <c r="B492" t="s">
        <v>217</v>
      </c>
      <c r="E492" s="1"/>
    </row>
    <row r="493" spans="1:7" x14ac:dyDescent="0.25">
      <c r="A493" t="s">
        <v>218</v>
      </c>
      <c r="B493" t="s">
        <v>29</v>
      </c>
      <c r="E493" s="1"/>
    </row>
    <row r="494" spans="1:7" x14ac:dyDescent="0.25">
      <c r="A494" s="1" t="s">
        <v>613</v>
      </c>
      <c r="E494" s="1"/>
    </row>
    <row r="495" spans="1:7" x14ac:dyDescent="0.25">
      <c r="A495" t="s">
        <v>219</v>
      </c>
      <c r="B495" t="s">
        <v>220</v>
      </c>
      <c r="C495" t="s">
        <v>463</v>
      </c>
      <c r="D495" s="28"/>
      <c r="E495" s="16"/>
    </row>
    <row r="496" spans="1:7" ht="6.75" customHeight="1" thickBot="1" x14ac:dyDescent="0.3">
      <c r="D496" s="28"/>
      <c r="E496" s="16"/>
    </row>
    <row r="497" spans="1:7" ht="15.75" thickBot="1" x14ac:dyDescent="0.3">
      <c r="A497" s="3" t="s">
        <v>614</v>
      </c>
      <c r="C497" s="3"/>
      <c r="D497" s="29">
        <v>3273.3</v>
      </c>
      <c r="E497" s="8">
        <f>D497/$D$552</f>
        <v>0.17736531793598856</v>
      </c>
      <c r="F497" s="6">
        <v>40</v>
      </c>
      <c r="G497" s="15"/>
    </row>
    <row r="498" spans="1:7" x14ac:dyDescent="0.25">
      <c r="A498" s="3"/>
      <c r="C498" s="3"/>
      <c r="D498" s="29"/>
      <c r="E498" s="16"/>
    </row>
    <row r="499" spans="1:7" x14ac:dyDescent="0.25">
      <c r="A499" s="1" t="s">
        <v>738</v>
      </c>
      <c r="D499" s="28"/>
      <c r="E499" s="16"/>
    </row>
    <row r="500" spans="1:7" x14ac:dyDescent="0.25">
      <c r="A500" t="s">
        <v>221</v>
      </c>
      <c r="B500" t="s">
        <v>222</v>
      </c>
      <c r="C500" t="s">
        <v>463</v>
      </c>
      <c r="D500" s="28"/>
      <c r="E500" s="16"/>
    </row>
    <row r="501" spans="1:7" ht="6.75" customHeight="1" thickBot="1" x14ac:dyDescent="0.3">
      <c r="D501" s="28"/>
      <c r="E501" s="16"/>
    </row>
    <row r="502" spans="1:7" ht="15.75" thickBot="1" x14ac:dyDescent="0.3">
      <c r="A502" s="3" t="s">
        <v>739</v>
      </c>
      <c r="C502" s="3"/>
      <c r="D502" s="29">
        <v>2620.14</v>
      </c>
      <c r="E502" s="8">
        <f>D502/$D$552</f>
        <v>0.14197353256249076</v>
      </c>
      <c r="F502" s="6">
        <v>40</v>
      </c>
      <c r="G502" s="15"/>
    </row>
    <row r="503" spans="1:7" x14ac:dyDescent="0.25">
      <c r="A503" s="3"/>
      <c r="C503" s="3"/>
      <c r="D503" s="29"/>
      <c r="E503" s="16"/>
    </row>
    <row r="504" spans="1:7" x14ac:dyDescent="0.25">
      <c r="A504" s="1" t="s">
        <v>740</v>
      </c>
      <c r="D504" s="28"/>
      <c r="E504" s="16"/>
    </row>
    <row r="505" spans="1:7" x14ac:dyDescent="0.25">
      <c r="A505" t="s">
        <v>223</v>
      </c>
      <c r="B505" t="s">
        <v>224</v>
      </c>
      <c r="C505" t="s">
        <v>463</v>
      </c>
      <c r="D505" s="28"/>
      <c r="E505" s="16"/>
    </row>
    <row r="506" spans="1:7" ht="6.75" customHeight="1" thickBot="1" x14ac:dyDescent="0.3">
      <c r="D506" s="28"/>
      <c r="E506" s="16"/>
    </row>
    <row r="507" spans="1:7" ht="15.75" thickBot="1" x14ac:dyDescent="0.3">
      <c r="A507" s="3" t="s">
        <v>741</v>
      </c>
      <c r="C507" s="3"/>
      <c r="D507" s="29">
        <v>926.7</v>
      </c>
      <c r="E507" s="8">
        <f>D507/$D$552</f>
        <v>5.0213680423817124E-2</v>
      </c>
      <c r="F507" s="6">
        <v>40</v>
      </c>
      <c r="G507" s="15"/>
    </row>
    <row r="508" spans="1:7" x14ac:dyDescent="0.25">
      <c r="A508" s="3"/>
      <c r="C508" s="3"/>
      <c r="D508" s="29"/>
      <c r="E508" s="16"/>
    </row>
    <row r="509" spans="1:7" x14ac:dyDescent="0.25">
      <c r="A509" s="1" t="s">
        <v>742</v>
      </c>
      <c r="D509" s="28"/>
      <c r="E509" s="16"/>
    </row>
    <row r="510" spans="1:7" x14ac:dyDescent="0.25">
      <c r="A510" t="s">
        <v>225</v>
      </c>
      <c r="B510" t="s">
        <v>226</v>
      </c>
      <c r="C510" t="s">
        <v>464</v>
      </c>
      <c r="D510" s="28"/>
      <c r="E510" s="16"/>
    </row>
    <row r="511" spans="1:7" ht="6.75" customHeight="1" thickBot="1" x14ac:dyDescent="0.3">
      <c r="D511" s="28"/>
      <c r="E511" s="16"/>
    </row>
    <row r="512" spans="1:7" ht="15.75" thickBot="1" x14ac:dyDescent="0.3">
      <c r="A512" s="3" t="s">
        <v>743</v>
      </c>
      <c r="C512" s="3"/>
      <c r="D512" s="29">
        <v>2780.424</v>
      </c>
      <c r="E512" s="8">
        <f>D512/$D$552</f>
        <v>0.15065859736561055</v>
      </c>
      <c r="F512" s="6">
        <v>10</v>
      </c>
      <c r="G512" s="15"/>
    </row>
    <row r="513" spans="1:7" x14ac:dyDescent="0.25">
      <c r="A513" s="3"/>
      <c r="C513" s="3"/>
      <c r="D513" s="29"/>
      <c r="E513" s="16"/>
    </row>
    <row r="514" spans="1:7" x14ac:dyDescent="0.25">
      <c r="A514" t="s">
        <v>227</v>
      </c>
      <c r="B514" t="s">
        <v>108</v>
      </c>
      <c r="D514" s="28"/>
      <c r="E514" s="16"/>
    </row>
    <row r="515" spans="1:7" x14ac:dyDescent="0.25">
      <c r="A515" s="1" t="s">
        <v>744</v>
      </c>
      <c r="D515" s="28"/>
      <c r="E515" s="16"/>
    </row>
    <row r="516" spans="1:7" x14ac:dyDescent="0.25">
      <c r="A516" t="s">
        <v>228</v>
      </c>
      <c r="B516" t="s">
        <v>229</v>
      </c>
      <c r="C516" t="s">
        <v>463</v>
      </c>
      <c r="D516" s="28"/>
      <c r="E516" s="16"/>
    </row>
    <row r="517" spans="1:7" ht="6.75" customHeight="1" thickBot="1" x14ac:dyDescent="0.3">
      <c r="D517" s="28"/>
      <c r="E517" s="16"/>
    </row>
    <row r="518" spans="1:7" ht="15.75" thickBot="1" x14ac:dyDescent="0.3">
      <c r="A518" s="3" t="s">
        <v>745</v>
      </c>
      <c r="C518" s="3"/>
      <c r="D518" s="29">
        <v>1736.1</v>
      </c>
      <c r="E518" s="8">
        <f>D518/$D$552</f>
        <v>9.4071404536299669E-2</v>
      </c>
      <c r="F518" s="6">
        <v>40</v>
      </c>
      <c r="G518" s="15"/>
    </row>
    <row r="519" spans="1:7" x14ac:dyDescent="0.25">
      <c r="A519" s="3"/>
      <c r="C519" s="3"/>
      <c r="D519" s="29"/>
      <c r="E519" s="16"/>
    </row>
    <row r="520" spans="1:7" x14ac:dyDescent="0.25">
      <c r="A520" s="1" t="s">
        <v>746</v>
      </c>
      <c r="D520" s="28"/>
      <c r="E520" s="16"/>
    </row>
    <row r="521" spans="1:7" x14ac:dyDescent="0.25">
      <c r="A521" t="s">
        <v>230</v>
      </c>
      <c r="B521" t="s">
        <v>231</v>
      </c>
      <c r="C521" t="s">
        <v>463</v>
      </c>
      <c r="D521" s="28"/>
      <c r="E521" s="16"/>
    </row>
    <row r="522" spans="1:7" ht="6.75" customHeight="1" thickBot="1" x14ac:dyDescent="0.3">
      <c r="D522" s="28"/>
      <c r="E522" s="16"/>
    </row>
    <row r="523" spans="1:7" ht="15.75" thickBot="1" x14ac:dyDescent="0.3">
      <c r="A523" s="3" t="s">
        <v>747</v>
      </c>
      <c r="C523" s="3"/>
      <c r="D523" s="29">
        <v>1666.14</v>
      </c>
      <c r="E523" s="8">
        <f>D523/$D$552</f>
        <v>9.0280588649334914E-2</v>
      </c>
      <c r="F523" s="6">
        <v>40</v>
      </c>
      <c r="G523" s="15"/>
    </row>
    <row r="524" spans="1:7" x14ac:dyDescent="0.25">
      <c r="A524" s="3"/>
      <c r="C524" s="3"/>
      <c r="D524" s="29"/>
      <c r="E524" s="16"/>
    </row>
    <row r="525" spans="1:7" x14ac:dyDescent="0.25">
      <c r="A525" t="s">
        <v>232</v>
      </c>
      <c r="B525" t="s">
        <v>233</v>
      </c>
      <c r="D525" s="28"/>
      <c r="E525" s="16"/>
    </row>
    <row r="526" spans="1:7" x14ac:dyDescent="0.25">
      <c r="A526" s="1" t="s">
        <v>748</v>
      </c>
      <c r="D526" s="28"/>
      <c r="E526" s="16"/>
    </row>
    <row r="527" spans="1:7" x14ac:dyDescent="0.25">
      <c r="A527" t="s">
        <v>234</v>
      </c>
      <c r="B527" t="s">
        <v>235</v>
      </c>
      <c r="C527" t="s">
        <v>463</v>
      </c>
      <c r="D527" s="28"/>
      <c r="E527" s="16"/>
    </row>
    <row r="528" spans="1:7" ht="6.75" customHeight="1" thickBot="1" x14ac:dyDescent="0.3">
      <c r="D528" s="28"/>
      <c r="E528" s="16"/>
    </row>
    <row r="529" spans="1:7" ht="15.75" thickBot="1" x14ac:dyDescent="0.3">
      <c r="A529" s="3" t="s">
        <v>749</v>
      </c>
      <c r="C529" s="3"/>
      <c r="D529" s="29">
        <v>2941.95</v>
      </c>
      <c r="E529" s="8">
        <f>D529/$D$552</f>
        <v>0.15941096052967388</v>
      </c>
      <c r="F529" s="6">
        <v>40</v>
      </c>
      <c r="G529" s="15"/>
    </row>
    <row r="530" spans="1:7" x14ac:dyDescent="0.25">
      <c r="A530" s="3"/>
      <c r="C530" s="3"/>
      <c r="D530" s="29"/>
      <c r="E530" s="16"/>
    </row>
    <row r="531" spans="1:7" x14ac:dyDescent="0.25">
      <c r="A531" s="1" t="s">
        <v>750</v>
      </c>
      <c r="D531" s="28"/>
      <c r="E531" s="16"/>
    </row>
    <row r="532" spans="1:7" x14ac:dyDescent="0.25">
      <c r="A532" t="s">
        <v>236</v>
      </c>
      <c r="B532" t="s">
        <v>237</v>
      </c>
      <c r="C532" t="s">
        <v>463</v>
      </c>
      <c r="D532" s="28"/>
      <c r="E532" s="16"/>
    </row>
    <row r="533" spans="1:7" ht="6.75" customHeight="1" thickBot="1" x14ac:dyDescent="0.3">
      <c r="D533" s="28"/>
      <c r="E533" s="16"/>
    </row>
    <row r="534" spans="1:7" ht="15.75" thickBot="1" x14ac:dyDescent="0.3">
      <c r="A534" s="3" t="s">
        <v>751</v>
      </c>
      <c r="C534" s="3"/>
      <c r="D534" s="29">
        <v>1168.9079999999999</v>
      </c>
      <c r="E534" s="8">
        <f>D534/$D$552</f>
        <v>6.3337836146372312E-2</v>
      </c>
      <c r="F534" s="6">
        <v>40</v>
      </c>
      <c r="G534" s="15"/>
    </row>
    <row r="535" spans="1:7" x14ac:dyDescent="0.25">
      <c r="A535" s="3"/>
      <c r="C535" s="3"/>
      <c r="D535" s="29"/>
      <c r="E535" s="16"/>
    </row>
    <row r="536" spans="1:7" x14ac:dyDescent="0.25">
      <c r="A536" s="1" t="s">
        <v>752</v>
      </c>
      <c r="D536" s="28"/>
      <c r="E536" s="16"/>
    </row>
    <row r="537" spans="1:7" x14ac:dyDescent="0.25">
      <c r="A537" t="s">
        <v>238</v>
      </c>
      <c r="B537" t="s">
        <v>239</v>
      </c>
      <c r="C537" t="s">
        <v>463</v>
      </c>
      <c r="D537" s="28"/>
      <c r="E537" s="16"/>
    </row>
    <row r="538" spans="1:7" ht="6.75" customHeight="1" thickBot="1" x14ac:dyDescent="0.3">
      <c r="D538" s="28"/>
      <c r="E538" s="16"/>
    </row>
    <row r="539" spans="1:7" ht="15.75" thickBot="1" x14ac:dyDescent="0.3">
      <c r="A539" s="3" t="s">
        <v>753</v>
      </c>
      <c r="C539" s="3"/>
      <c r="D539" s="29">
        <v>361.12799999999999</v>
      </c>
      <c r="E539" s="8">
        <f>D539/$D$552</f>
        <v>1.9567892504685692E-2</v>
      </c>
      <c r="F539" s="6">
        <v>40</v>
      </c>
      <c r="G539" s="15"/>
    </row>
    <row r="540" spans="1:7" x14ac:dyDescent="0.25">
      <c r="A540" s="3"/>
      <c r="C540" s="3"/>
      <c r="D540" s="29"/>
      <c r="E540" s="16"/>
    </row>
    <row r="541" spans="1:7" x14ac:dyDescent="0.25">
      <c r="A541" t="s">
        <v>240</v>
      </c>
      <c r="B541" t="s">
        <v>39</v>
      </c>
      <c r="D541" s="28"/>
      <c r="E541" s="16"/>
    </row>
    <row r="542" spans="1:7" x14ac:dyDescent="0.25">
      <c r="A542" s="1" t="s">
        <v>754</v>
      </c>
      <c r="D542" s="28"/>
      <c r="E542" s="16"/>
    </row>
    <row r="543" spans="1:7" x14ac:dyDescent="0.25">
      <c r="A543" t="s">
        <v>241</v>
      </c>
      <c r="B543" t="s">
        <v>242</v>
      </c>
      <c r="C543" t="s">
        <v>463</v>
      </c>
      <c r="D543" s="28"/>
      <c r="E543" s="16"/>
    </row>
    <row r="544" spans="1:7" ht="6.75" customHeight="1" thickBot="1" x14ac:dyDescent="0.3">
      <c r="D544" s="28"/>
      <c r="E544" s="16"/>
    </row>
    <row r="545" spans="1:8" ht="15.75" thickBot="1" x14ac:dyDescent="0.3">
      <c r="A545" s="3" t="s">
        <v>755</v>
      </c>
      <c r="C545" s="3"/>
      <c r="D545" s="29">
        <v>262.68</v>
      </c>
      <c r="E545" s="8">
        <f>D545/$D$552</f>
        <v>1.4233440783131848E-2</v>
      </c>
      <c r="F545" s="6">
        <v>40</v>
      </c>
      <c r="G545" s="15"/>
    </row>
    <row r="546" spans="1:8" x14ac:dyDescent="0.25">
      <c r="A546" s="3"/>
      <c r="C546" s="3"/>
      <c r="D546" s="29"/>
      <c r="E546" s="16"/>
    </row>
    <row r="547" spans="1:8" x14ac:dyDescent="0.25">
      <c r="A547" s="1" t="s">
        <v>756</v>
      </c>
      <c r="D547" s="28"/>
      <c r="E547" s="16"/>
    </row>
    <row r="548" spans="1:8" x14ac:dyDescent="0.25">
      <c r="A548" t="s">
        <v>243</v>
      </c>
      <c r="B548" t="s">
        <v>244</v>
      </c>
      <c r="C548" t="s">
        <v>463</v>
      </c>
      <c r="D548" s="28"/>
      <c r="E548" s="16"/>
    </row>
    <row r="549" spans="1:8" ht="6.75" customHeight="1" thickBot="1" x14ac:dyDescent="0.3">
      <c r="D549" s="28"/>
      <c r="E549" s="16"/>
    </row>
    <row r="550" spans="1:8" ht="15.75" thickBot="1" x14ac:dyDescent="0.3">
      <c r="A550" s="3" t="s">
        <v>757</v>
      </c>
      <c r="C550" s="3"/>
      <c r="D550" s="29">
        <v>717.66</v>
      </c>
      <c r="E550" s="8">
        <f>D550/$D$552</f>
        <v>3.8886748562594796E-2</v>
      </c>
      <c r="F550" s="6">
        <v>40</v>
      </c>
      <c r="G550" s="15"/>
    </row>
    <row r="551" spans="1:8" ht="15" customHeight="1" x14ac:dyDescent="0.25">
      <c r="E551" s="1"/>
    </row>
    <row r="552" spans="1:8" ht="15.75" thickBot="1" x14ac:dyDescent="0.3">
      <c r="A552" s="18" t="s">
        <v>688</v>
      </c>
      <c r="B552" s="19"/>
      <c r="C552" s="18"/>
      <c r="D552" s="30">
        <f>SUM(D550+D545+D539+D534+D529+D523+D518+D512+D507+D502+D497)</f>
        <v>18455.129999999997</v>
      </c>
      <c r="E552" s="24">
        <f>SUM(E550+E545+E539+E534+E529+E523+E518+E512+E507+E502+E497)</f>
        <v>1</v>
      </c>
      <c r="F552" s="21"/>
      <c r="G552" s="21"/>
    </row>
    <row r="553" spans="1:8" x14ac:dyDescent="0.25">
      <c r="E553" s="1"/>
    </row>
    <row r="554" spans="1:8" x14ac:dyDescent="0.25">
      <c r="A554" s="1" t="s">
        <v>420</v>
      </c>
      <c r="E554" s="1"/>
    </row>
    <row r="555" spans="1:8" x14ac:dyDescent="0.25">
      <c r="A555" t="s">
        <v>245</v>
      </c>
      <c r="B555" t="s">
        <v>418</v>
      </c>
      <c r="E555" s="1"/>
    </row>
    <row r="556" spans="1:8" x14ac:dyDescent="0.25">
      <c r="A556" s="1" t="s">
        <v>616</v>
      </c>
      <c r="E556" s="1"/>
    </row>
    <row r="557" spans="1:8" s="6" customFormat="1" x14ac:dyDescent="0.25">
      <c r="A557" t="s">
        <v>246</v>
      </c>
      <c r="B557" t="s">
        <v>235</v>
      </c>
      <c r="C557" t="s">
        <v>465</v>
      </c>
      <c r="D557" s="28"/>
      <c r="E557" s="16"/>
      <c r="H557"/>
    </row>
    <row r="558" spans="1:8" s="6" customFormat="1" ht="6.75" customHeight="1" thickBot="1" x14ac:dyDescent="0.3">
      <c r="A558"/>
      <c r="B558"/>
      <c r="C558"/>
      <c r="D558" s="28"/>
      <c r="E558" s="16"/>
      <c r="H558"/>
    </row>
    <row r="559" spans="1:8" s="6" customFormat="1" ht="15.75" thickBot="1" x14ac:dyDescent="0.3">
      <c r="A559" s="3" t="s">
        <v>615</v>
      </c>
      <c r="B559"/>
      <c r="C559" s="3"/>
      <c r="D559" s="29">
        <v>67.305000000000007</v>
      </c>
      <c r="E559" s="8">
        <f>D559/$D$592</f>
        <v>0.10315179659302512</v>
      </c>
      <c r="F559" s="6">
        <v>25</v>
      </c>
      <c r="G559" s="15"/>
      <c r="H559"/>
    </row>
    <row r="560" spans="1:8" s="6" customFormat="1" x14ac:dyDescent="0.25">
      <c r="A560" s="3"/>
      <c r="B560"/>
      <c r="C560" s="3"/>
      <c r="D560" s="29"/>
      <c r="E560" s="16"/>
      <c r="H560"/>
    </row>
    <row r="561" spans="1:8" s="6" customFormat="1" x14ac:dyDescent="0.25">
      <c r="A561" s="1" t="s">
        <v>758</v>
      </c>
      <c r="B561"/>
      <c r="C561"/>
      <c r="D561" s="28"/>
      <c r="E561" s="16"/>
      <c r="H561"/>
    </row>
    <row r="562" spans="1:8" s="6" customFormat="1" x14ac:dyDescent="0.25">
      <c r="A562" t="s">
        <v>247</v>
      </c>
      <c r="B562" t="s">
        <v>248</v>
      </c>
      <c r="C562" t="s">
        <v>465</v>
      </c>
      <c r="D562" s="28"/>
      <c r="E562" s="16"/>
      <c r="H562"/>
    </row>
    <row r="563" spans="1:8" s="6" customFormat="1" ht="6.75" customHeight="1" thickBot="1" x14ac:dyDescent="0.3">
      <c r="A563"/>
      <c r="B563"/>
      <c r="C563"/>
      <c r="D563" s="28"/>
      <c r="E563" s="16"/>
      <c r="H563"/>
    </row>
    <row r="564" spans="1:8" s="6" customFormat="1" ht="15.75" thickBot="1" x14ac:dyDescent="0.3">
      <c r="A564" s="3" t="s">
        <v>759</v>
      </c>
      <c r="B564"/>
      <c r="C564" s="3"/>
      <c r="D564" s="29">
        <v>42.037999999999997</v>
      </c>
      <c r="E564" s="8">
        <f>D564/$D$592</f>
        <v>6.4427534732599198E-2</v>
      </c>
      <c r="F564" s="6">
        <v>25</v>
      </c>
      <c r="G564" s="15"/>
      <c r="H564"/>
    </row>
    <row r="565" spans="1:8" s="6" customFormat="1" x14ac:dyDescent="0.25">
      <c r="A565" s="3"/>
      <c r="B565"/>
      <c r="C565" s="3"/>
      <c r="D565" s="29"/>
      <c r="E565" s="16"/>
      <c r="H565"/>
    </row>
    <row r="566" spans="1:8" s="6" customFormat="1" x14ac:dyDescent="0.25">
      <c r="A566" s="1" t="s">
        <v>760</v>
      </c>
      <c r="B566"/>
      <c r="C566"/>
      <c r="D566" s="28"/>
      <c r="E566" s="16"/>
      <c r="H566"/>
    </row>
    <row r="567" spans="1:8" s="6" customFormat="1" x14ac:dyDescent="0.25">
      <c r="A567" t="s">
        <v>249</v>
      </c>
      <c r="B567" t="s">
        <v>237</v>
      </c>
      <c r="C567" t="s">
        <v>465</v>
      </c>
      <c r="D567" s="28"/>
      <c r="E567" s="16"/>
      <c r="H567"/>
    </row>
    <row r="568" spans="1:8" s="6" customFormat="1" ht="6.75" customHeight="1" thickBot="1" x14ac:dyDescent="0.3">
      <c r="A568"/>
      <c r="B568"/>
      <c r="C568"/>
      <c r="D568" s="28"/>
      <c r="E568" s="16"/>
      <c r="H568"/>
    </row>
    <row r="569" spans="1:8" s="6" customFormat="1" ht="15.75" thickBot="1" x14ac:dyDescent="0.3">
      <c r="A569" s="3" t="s">
        <v>761</v>
      </c>
      <c r="B569"/>
      <c r="C569" s="3"/>
      <c r="D569" s="29">
        <v>37.942999999999998</v>
      </c>
      <c r="E569" s="8">
        <f>D569/$D$592</f>
        <v>5.8151528387625752E-2</v>
      </c>
      <c r="F569" s="6">
        <v>25</v>
      </c>
      <c r="G569" s="15"/>
      <c r="H569"/>
    </row>
    <row r="570" spans="1:8" s="6" customFormat="1" x14ac:dyDescent="0.25">
      <c r="A570" s="3"/>
      <c r="B570"/>
      <c r="C570" s="3"/>
      <c r="D570" s="29"/>
      <c r="E570" s="16"/>
      <c r="H570"/>
    </row>
    <row r="571" spans="1:8" s="6" customFormat="1" x14ac:dyDescent="0.25">
      <c r="A571" s="1" t="s">
        <v>762</v>
      </c>
      <c r="B571"/>
      <c r="C571"/>
      <c r="D571" s="28"/>
      <c r="E571" s="16"/>
      <c r="H571"/>
    </row>
    <row r="572" spans="1:8" s="6" customFormat="1" x14ac:dyDescent="0.25">
      <c r="A572" t="s">
        <v>250</v>
      </c>
      <c r="B572" t="s">
        <v>251</v>
      </c>
      <c r="C572" t="s">
        <v>465</v>
      </c>
      <c r="D572" s="28"/>
      <c r="E572" s="16"/>
      <c r="H572"/>
    </row>
    <row r="573" spans="1:8" s="6" customFormat="1" ht="6.75" customHeight="1" thickBot="1" x14ac:dyDescent="0.3">
      <c r="A573"/>
      <c r="B573"/>
      <c r="C573"/>
      <c r="D573" s="28"/>
      <c r="E573" s="16"/>
      <c r="H573"/>
    </row>
    <row r="574" spans="1:8" s="6" customFormat="1" ht="15.75" thickBot="1" x14ac:dyDescent="0.3">
      <c r="A574" s="3" t="s">
        <v>763</v>
      </c>
      <c r="B574"/>
      <c r="C574" s="3"/>
      <c r="D574" s="29">
        <v>44.534999999999997</v>
      </c>
      <c r="E574" s="8">
        <f>D574/$D$592</f>
        <v>6.8254442630865053E-2</v>
      </c>
      <c r="F574" s="6">
        <v>25</v>
      </c>
      <c r="G574" s="15"/>
      <c r="H574"/>
    </row>
    <row r="575" spans="1:8" s="6" customFormat="1" x14ac:dyDescent="0.25">
      <c r="A575" s="3"/>
      <c r="B575"/>
      <c r="C575" s="3"/>
      <c r="D575" s="29"/>
      <c r="E575" s="16"/>
      <c r="H575"/>
    </row>
    <row r="576" spans="1:8" s="6" customFormat="1" x14ac:dyDescent="0.25">
      <c r="A576" s="1" t="s">
        <v>764</v>
      </c>
      <c r="B576"/>
      <c r="C576"/>
      <c r="D576" s="28"/>
      <c r="E576" s="16"/>
      <c r="H576"/>
    </row>
    <row r="577" spans="1:8" s="6" customFormat="1" x14ac:dyDescent="0.25">
      <c r="A577" t="s">
        <v>252</v>
      </c>
      <c r="B577" t="s">
        <v>229</v>
      </c>
      <c r="C577" t="s">
        <v>465</v>
      </c>
      <c r="D577" s="28"/>
      <c r="E577" s="16"/>
      <c r="H577"/>
    </row>
    <row r="578" spans="1:8" s="6" customFormat="1" ht="6.75" customHeight="1" thickBot="1" x14ac:dyDescent="0.3">
      <c r="A578"/>
      <c r="B578"/>
      <c r="C578"/>
      <c r="D578" s="28"/>
      <c r="E578" s="16"/>
      <c r="H578"/>
    </row>
    <row r="579" spans="1:8" s="6" customFormat="1" ht="15.75" thickBot="1" x14ac:dyDescent="0.3">
      <c r="A579" s="3" t="s">
        <v>765</v>
      </c>
      <c r="B579"/>
      <c r="C579" s="3"/>
      <c r="D579" s="29">
        <v>53.79</v>
      </c>
      <c r="E579" s="8">
        <f>D579/$D$592</f>
        <v>8.2438676751189668E-2</v>
      </c>
      <c r="F579" s="6">
        <v>25</v>
      </c>
      <c r="G579" s="15"/>
      <c r="H579"/>
    </row>
    <row r="580" spans="1:8" s="6" customFormat="1" x14ac:dyDescent="0.25">
      <c r="A580" s="3"/>
      <c r="B580"/>
      <c r="C580" s="3"/>
      <c r="D580" s="29"/>
      <c r="E580" s="16"/>
      <c r="H580"/>
    </row>
    <row r="581" spans="1:8" x14ac:dyDescent="0.25">
      <c r="A581" t="s">
        <v>253</v>
      </c>
      <c r="B581" t="s">
        <v>254</v>
      </c>
      <c r="D581" s="28"/>
      <c r="E581" s="16"/>
    </row>
    <row r="582" spans="1:8" x14ac:dyDescent="0.25">
      <c r="A582" s="1" t="s">
        <v>766</v>
      </c>
      <c r="D582" s="28"/>
      <c r="E582" s="16"/>
    </row>
    <row r="583" spans="1:8" x14ac:dyDescent="0.25">
      <c r="A583" t="s">
        <v>255</v>
      </c>
      <c r="B583" t="s">
        <v>256</v>
      </c>
      <c r="C583" t="s">
        <v>465</v>
      </c>
      <c r="D583" s="28"/>
      <c r="E583" s="16"/>
    </row>
    <row r="584" spans="1:8" ht="6.75" customHeight="1" thickBot="1" x14ac:dyDescent="0.3">
      <c r="D584" s="28"/>
      <c r="E584" s="16"/>
    </row>
    <row r="585" spans="1:8" ht="15.75" thickBot="1" x14ac:dyDescent="0.3">
      <c r="A585" s="3" t="s">
        <v>767</v>
      </c>
      <c r="C585" s="3"/>
      <c r="D585" s="29">
        <v>349.2</v>
      </c>
      <c r="E585" s="8">
        <f>D585/$D$592</f>
        <v>0.53518471689004332</v>
      </c>
      <c r="F585" s="6">
        <v>25</v>
      </c>
      <c r="G585" s="15"/>
    </row>
    <row r="586" spans="1:8" x14ac:dyDescent="0.25">
      <c r="A586" s="3"/>
      <c r="C586" s="3"/>
      <c r="D586" s="29"/>
      <c r="E586" s="16"/>
    </row>
    <row r="587" spans="1:8" x14ac:dyDescent="0.25">
      <c r="A587" s="1" t="s">
        <v>768</v>
      </c>
      <c r="D587" s="28"/>
      <c r="E587" s="16"/>
    </row>
    <row r="588" spans="1:8" x14ac:dyDescent="0.25">
      <c r="A588" t="s">
        <v>257</v>
      </c>
      <c r="B588" t="s">
        <v>258</v>
      </c>
      <c r="C588" t="s">
        <v>465</v>
      </c>
      <c r="D588" s="28"/>
      <c r="E588" s="16"/>
    </row>
    <row r="589" spans="1:8" ht="6.75" customHeight="1" thickBot="1" x14ac:dyDescent="0.3">
      <c r="D589" s="28"/>
      <c r="E589" s="16"/>
    </row>
    <row r="590" spans="1:8" ht="15.75" thickBot="1" x14ac:dyDescent="0.3">
      <c r="A590" s="3" t="s">
        <v>769</v>
      </c>
      <c r="C590" s="3"/>
      <c r="D590" s="29">
        <v>57.674999999999997</v>
      </c>
      <c r="E590" s="8">
        <f>D590/$D$592</f>
        <v>8.8392836616933701E-2</v>
      </c>
      <c r="F590" s="6">
        <v>25</v>
      </c>
      <c r="G590" s="15"/>
    </row>
    <row r="591" spans="1:8" ht="15" customHeight="1" x14ac:dyDescent="0.25">
      <c r="E591" s="1"/>
    </row>
    <row r="592" spans="1:8" ht="15.75" thickBot="1" x14ac:dyDescent="0.3">
      <c r="A592" s="18" t="s">
        <v>689</v>
      </c>
      <c r="B592" s="19"/>
      <c r="C592" s="18"/>
      <c r="D592" s="30">
        <f>SUM(D590+D585+D579+D574+D569+D564+D559)-0.001</f>
        <v>652.48500000000013</v>
      </c>
      <c r="E592" s="24">
        <f>SUM(E590+E585+E579+E574+E569+E564+E559)</f>
        <v>1.0000015326022818</v>
      </c>
      <c r="F592" s="21"/>
      <c r="G592" s="21"/>
    </row>
    <row r="593" spans="1:7" x14ac:dyDescent="0.25">
      <c r="E593" s="1"/>
    </row>
    <row r="594" spans="1:7" x14ac:dyDescent="0.25">
      <c r="A594" s="1" t="s">
        <v>421</v>
      </c>
      <c r="E594" s="1"/>
    </row>
    <row r="595" spans="1:7" x14ac:dyDescent="0.25">
      <c r="A595" t="s">
        <v>259</v>
      </c>
      <c r="B595" t="s">
        <v>260</v>
      </c>
      <c r="E595" s="1"/>
    </row>
    <row r="596" spans="1:7" x14ac:dyDescent="0.25">
      <c r="A596" t="s">
        <v>261</v>
      </c>
      <c r="B596" t="s">
        <v>262</v>
      </c>
      <c r="E596" s="1"/>
    </row>
    <row r="597" spans="1:7" x14ac:dyDescent="0.25">
      <c r="A597" t="s">
        <v>263</v>
      </c>
      <c r="B597" t="s">
        <v>264</v>
      </c>
      <c r="E597" s="1"/>
    </row>
    <row r="598" spans="1:7" x14ac:dyDescent="0.25">
      <c r="A598" s="1" t="s">
        <v>617</v>
      </c>
      <c r="E598" s="1"/>
    </row>
    <row r="599" spans="1:7" x14ac:dyDescent="0.25">
      <c r="A599" t="s">
        <v>265</v>
      </c>
      <c r="B599" t="s">
        <v>266</v>
      </c>
      <c r="C599" t="s">
        <v>466</v>
      </c>
      <c r="E599" s="1"/>
    </row>
    <row r="600" spans="1:7" ht="6.75" customHeight="1" thickBot="1" x14ac:dyDescent="0.3">
      <c r="E600" s="1"/>
    </row>
    <row r="601" spans="1:7" ht="15.75" thickBot="1" x14ac:dyDescent="0.3">
      <c r="A601" s="3" t="s">
        <v>618</v>
      </c>
      <c r="C601" s="3"/>
      <c r="D601" s="29">
        <v>2426.61</v>
      </c>
      <c r="E601" s="8">
        <f>D601/D603</f>
        <v>1</v>
      </c>
      <c r="F601" s="6">
        <v>25</v>
      </c>
      <c r="G601" s="15"/>
    </row>
    <row r="602" spans="1:7" ht="15" customHeight="1" x14ac:dyDescent="0.25">
      <c r="E602" s="1"/>
    </row>
    <row r="603" spans="1:7" ht="15.75" thickBot="1" x14ac:dyDescent="0.3">
      <c r="A603" s="18" t="s">
        <v>690</v>
      </c>
      <c r="B603" s="19"/>
      <c r="C603" s="18"/>
      <c r="D603" s="30">
        <f>SUM(D601)</f>
        <v>2426.61</v>
      </c>
      <c r="E603" s="23">
        <f>SUM(E601)</f>
        <v>1</v>
      </c>
      <c r="F603" s="21"/>
      <c r="G603" s="21"/>
    </row>
    <row r="604" spans="1:7" x14ac:dyDescent="0.25">
      <c r="E604" s="1"/>
    </row>
    <row r="605" spans="1:7" x14ac:dyDescent="0.25">
      <c r="A605" s="1" t="s">
        <v>422</v>
      </c>
      <c r="E605" s="1"/>
    </row>
    <row r="606" spans="1:7" x14ac:dyDescent="0.25">
      <c r="A606" s="1" t="s">
        <v>619</v>
      </c>
      <c r="E606" s="1"/>
    </row>
    <row r="607" spans="1:7" x14ac:dyDescent="0.25">
      <c r="A607" t="s">
        <v>267</v>
      </c>
      <c r="B607" t="s">
        <v>268</v>
      </c>
      <c r="C607" t="s">
        <v>779</v>
      </c>
      <c r="E607" s="1"/>
    </row>
    <row r="608" spans="1:7" ht="6.75" customHeight="1" thickBot="1" x14ac:dyDescent="0.3">
      <c r="E608" s="1"/>
    </row>
    <row r="609" spans="1:7" ht="15.75" thickBot="1" x14ac:dyDescent="0.3">
      <c r="A609" s="3" t="s">
        <v>620</v>
      </c>
      <c r="C609" s="3"/>
      <c r="D609" s="29">
        <v>962.51499999999999</v>
      </c>
      <c r="E609" s="8">
        <f>D609/D611</f>
        <v>1</v>
      </c>
      <c r="F609" s="6">
        <v>15</v>
      </c>
      <c r="G609" s="15"/>
    </row>
    <row r="610" spans="1:7" ht="15" customHeight="1" x14ac:dyDescent="0.25">
      <c r="E610" s="1"/>
    </row>
    <row r="611" spans="1:7" ht="15.75" thickBot="1" x14ac:dyDescent="0.3">
      <c r="A611" s="18" t="s">
        <v>691</v>
      </c>
      <c r="B611" s="19"/>
      <c r="C611" s="18"/>
      <c r="D611" s="30">
        <f>SUM(D609)</f>
        <v>962.51499999999999</v>
      </c>
      <c r="E611" s="23">
        <f>SUM(E609)</f>
        <v>1</v>
      </c>
      <c r="F611" s="21"/>
      <c r="G611" s="21"/>
    </row>
    <row r="612" spans="1:7" x14ac:dyDescent="0.25">
      <c r="E612" s="1"/>
    </row>
    <row r="613" spans="1:7" x14ac:dyDescent="0.25">
      <c r="A613" s="1" t="s">
        <v>423</v>
      </c>
      <c r="E613" s="1"/>
    </row>
    <row r="614" spans="1:7" x14ac:dyDescent="0.25">
      <c r="A614" t="s">
        <v>269</v>
      </c>
      <c r="B614" t="s">
        <v>270</v>
      </c>
      <c r="E614" s="1"/>
    </row>
    <row r="615" spans="1:7" x14ac:dyDescent="0.25">
      <c r="A615" s="1" t="s">
        <v>621</v>
      </c>
      <c r="E615" s="1"/>
    </row>
    <row r="616" spans="1:7" x14ac:dyDescent="0.25">
      <c r="A616" t="s">
        <v>271</v>
      </c>
      <c r="B616" t="s">
        <v>272</v>
      </c>
      <c r="C616" t="s">
        <v>455</v>
      </c>
      <c r="E616" s="1"/>
    </row>
    <row r="617" spans="1:7" ht="6.75" customHeight="1" thickBot="1" x14ac:dyDescent="0.3">
      <c r="D617" s="28"/>
      <c r="E617" s="16"/>
    </row>
    <row r="618" spans="1:7" ht="15.75" thickBot="1" x14ac:dyDescent="0.3">
      <c r="A618" s="3" t="s">
        <v>622</v>
      </c>
      <c r="C618" s="3"/>
      <c r="D618" s="29">
        <v>2093.1680000000001</v>
      </c>
      <c r="E618" s="8">
        <f>D618/D620</f>
        <v>1</v>
      </c>
      <c r="F618" s="6">
        <v>15</v>
      </c>
      <c r="G618" s="15"/>
    </row>
    <row r="619" spans="1:7" ht="15" customHeight="1" x14ac:dyDescent="0.25">
      <c r="E619" s="1"/>
    </row>
    <row r="620" spans="1:7" ht="15.75" thickBot="1" x14ac:dyDescent="0.3">
      <c r="A620" s="18" t="s">
        <v>692</v>
      </c>
      <c r="B620" s="19"/>
      <c r="C620" s="18"/>
      <c r="D620" s="30">
        <f>SUM(D618)</f>
        <v>2093.1680000000001</v>
      </c>
      <c r="E620" s="23">
        <f>SUM(E618)</f>
        <v>1</v>
      </c>
      <c r="F620" s="21"/>
      <c r="G620" s="21"/>
    </row>
    <row r="621" spans="1:7" x14ac:dyDescent="0.25">
      <c r="E621" s="1"/>
    </row>
    <row r="622" spans="1:7" x14ac:dyDescent="0.25">
      <c r="A622" s="1" t="s">
        <v>425</v>
      </c>
      <c r="E622" s="1"/>
    </row>
    <row r="623" spans="1:7" x14ac:dyDescent="0.25">
      <c r="A623" t="s">
        <v>273</v>
      </c>
      <c r="B623" t="s">
        <v>274</v>
      </c>
      <c r="E623" s="1"/>
    </row>
    <row r="624" spans="1:7" x14ac:dyDescent="0.25">
      <c r="A624" s="1" t="s">
        <v>623</v>
      </c>
      <c r="E624" s="1"/>
    </row>
    <row r="625" spans="1:7" x14ac:dyDescent="0.25">
      <c r="A625" t="s">
        <v>275</v>
      </c>
      <c r="B625" t="s">
        <v>276</v>
      </c>
      <c r="C625" t="s">
        <v>467</v>
      </c>
      <c r="E625" s="1"/>
    </row>
    <row r="626" spans="1:7" ht="6.75" customHeight="1" thickBot="1" x14ac:dyDescent="0.3">
      <c r="E626" s="1"/>
    </row>
    <row r="627" spans="1:7" ht="15.75" thickBot="1" x14ac:dyDescent="0.3">
      <c r="A627" s="3" t="s">
        <v>624</v>
      </c>
      <c r="C627" s="3"/>
      <c r="D627" s="29">
        <v>3909.44</v>
      </c>
      <c r="E627" s="8">
        <f>D627/D634</f>
        <v>0.74480561789618471</v>
      </c>
      <c r="F627" s="6">
        <v>5</v>
      </c>
      <c r="G627" s="15"/>
    </row>
    <row r="628" spans="1:7" x14ac:dyDescent="0.25">
      <c r="D628" s="28"/>
      <c r="E628" s="16"/>
    </row>
    <row r="629" spans="1:7" x14ac:dyDescent="0.25">
      <c r="A629" s="1" t="s">
        <v>770</v>
      </c>
      <c r="D629" s="28"/>
      <c r="E629" s="16"/>
    </row>
    <row r="630" spans="1:7" x14ac:dyDescent="0.25">
      <c r="A630" t="s">
        <v>277</v>
      </c>
      <c r="B630" t="s">
        <v>278</v>
      </c>
      <c r="C630" t="s">
        <v>467</v>
      </c>
      <c r="D630" s="28"/>
      <c r="E630" s="16"/>
    </row>
    <row r="631" spans="1:7" ht="6.75" customHeight="1" thickBot="1" x14ac:dyDescent="0.3">
      <c r="D631" s="28"/>
      <c r="E631" s="16"/>
    </row>
    <row r="632" spans="1:7" ht="15.75" thickBot="1" x14ac:dyDescent="0.3">
      <c r="A632" s="3" t="s">
        <v>771</v>
      </c>
      <c r="C632" s="3"/>
      <c r="D632" s="29">
        <v>1339.5</v>
      </c>
      <c r="E632" s="8">
        <f>D632/D634</f>
        <v>0.25519438210381523</v>
      </c>
      <c r="F632" s="6">
        <v>5</v>
      </c>
      <c r="G632" s="15"/>
    </row>
    <row r="633" spans="1:7" x14ac:dyDescent="0.25">
      <c r="E633" s="1"/>
    </row>
    <row r="634" spans="1:7" ht="15.75" thickBot="1" x14ac:dyDescent="0.3">
      <c r="A634" s="18" t="s">
        <v>693</v>
      </c>
      <c r="B634" s="19"/>
      <c r="C634" s="18"/>
      <c r="D634" s="30">
        <f>SUM(D632+D627)</f>
        <v>5248.9400000000005</v>
      </c>
      <c r="E634" s="23">
        <f>SUM(E632+E627)</f>
        <v>1</v>
      </c>
      <c r="F634" s="21"/>
      <c r="G634" s="21"/>
    </row>
    <row r="635" spans="1:7" x14ac:dyDescent="0.25">
      <c r="E635" s="1"/>
    </row>
    <row r="636" spans="1:7" x14ac:dyDescent="0.25">
      <c r="A636" s="1" t="s">
        <v>424</v>
      </c>
      <c r="E636" s="1"/>
    </row>
    <row r="637" spans="1:7" x14ac:dyDescent="0.25">
      <c r="A637" t="s">
        <v>279</v>
      </c>
      <c r="B637" t="s">
        <v>280</v>
      </c>
      <c r="E637" s="1"/>
    </row>
    <row r="638" spans="1:7" x14ac:dyDescent="0.25">
      <c r="A638" s="1" t="s">
        <v>625</v>
      </c>
      <c r="E638" s="1"/>
    </row>
    <row r="639" spans="1:7" x14ac:dyDescent="0.25">
      <c r="A639" t="s">
        <v>281</v>
      </c>
      <c r="B639" t="s">
        <v>282</v>
      </c>
      <c r="C639" t="s">
        <v>470</v>
      </c>
      <c r="E639" s="1"/>
    </row>
    <row r="640" spans="1:7" ht="6.75" customHeight="1" thickBot="1" x14ac:dyDescent="0.3">
      <c r="E640" s="1"/>
    </row>
    <row r="641" spans="1:7" ht="15.75" thickBot="1" x14ac:dyDescent="0.3">
      <c r="A641" s="3" t="s">
        <v>626</v>
      </c>
      <c r="C641" s="3"/>
      <c r="D641" s="29">
        <v>56.548000000000002</v>
      </c>
      <c r="E641" s="8">
        <f>D641/D648</f>
        <v>1.6478860269476051E-2</v>
      </c>
      <c r="F641" s="6">
        <v>25</v>
      </c>
      <c r="G641" s="15"/>
    </row>
    <row r="642" spans="1:7" x14ac:dyDescent="0.25">
      <c r="A642" s="3"/>
      <c r="C642" s="3"/>
      <c r="D642" s="29"/>
      <c r="E642" s="16"/>
    </row>
    <row r="643" spans="1:7" x14ac:dyDescent="0.25">
      <c r="A643" s="1" t="s">
        <v>627</v>
      </c>
      <c r="D643" s="28"/>
      <c r="E643" s="16"/>
    </row>
    <row r="644" spans="1:7" x14ac:dyDescent="0.25">
      <c r="A644" t="s">
        <v>283</v>
      </c>
      <c r="B644" t="s">
        <v>284</v>
      </c>
      <c r="C644" t="s">
        <v>471</v>
      </c>
      <c r="D644" s="28"/>
      <c r="E644" s="16"/>
    </row>
    <row r="645" spans="1:7" ht="6.75" customHeight="1" thickBot="1" x14ac:dyDescent="0.3">
      <c r="D645" s="28"/>
      <c r="E645" s="16"/>
    </row>
    <row r="646" spans="1:7" ht="15.75" thickBot="1" x14ac:dyDescent="0.3">
      <c r="A646" s="3" t="s">
        <v>628</v>
      </c>
      <c r="C646" s="3"/>
      <c r="D646" s="29">
        <v>3375</v>
      </c>
      <c r="E646" s="8">
        <f>D646/D648</f>
        <v>0.98352113973052402</v>
      </c>
      <c r="F646" s="6">
        <v>10</v>
      </c>
      <c r="G646" s="15"/>
    </row>
    <row r="647" spans="1:7" ht="15" customHeight="1" x14ac:dyDescent="0.25">
      <c r="D647" s="28"/>
      <c r="E647" s="16"/>
    </row>
    <row r="648" spans="1:7" ht="15.75" thickBot="1" x14ac:dyDescent="0.3">
      <c r="A648" s="18" t="s">
        <v>694</v>
      </c>
      <c r="B648" s="19"/>
      <c r="C648" s="18"/>
      <c r="D648" s="30">
        <f>SUM(D646+D641)</f>
        <v>3431.5479999999998</v>
      </c>
      <c r="E648" s="23">
        <f>SUM(E646+E641)</f>
        <v>1</v>
      </c>
      <c r="F648" s="21"/>
      <c r="G648" s="21"/>
    </row>
    <row r="649" spans="1:7" x14ac:dyDescent="0.25">
      <c r="A649" s="3"/>
      <c r="C649" s="3"/>
      <c r="D649" s="31"/>
      <c r="E649" s="1"/>
    </row>
    <row r="650" spans="1:7" x14ac:dyDescent="0.25">
      <c r="A650" s="1" t="s">
        <v>426</v>
      </c>
      <c r="E650" s="1"/>
    </row>
    <row r="651" spans="1:7" x14ac:dyDescent="0.25">
      <c r="A651" t="s">
        <v>285</v>
      </c>
      <c r="B651" t="s">
        <v>427</v>
      </c>
      <c r="E651" s="1"/>
    </row>
    <row r="652" spans="1:7" x14ac:dyDescent="0.25">
      <c r="A652" t="s">
        <v>288</v>
      </c>
      <c r="B652" t="s">
        <v>289</v>
      </c>
      <c r="E652" s="1"/>
    </row>
    <row r="653" spans="1:7" x14ac:dyDescent="0.25">
      <c r="A653" t="s">
        <v>290</v>
      </c>
      <c r="B653" t="s">
        <v>291</v>
      </c>
      <c r="E653" s="1"/>
    </row>
    <row r="654" spans="1:7" x14ac:dyDescent="0.25">
      <c r="A654" s="1" t="s">
        <v>629</v>
      </c>
      <c r="E654" s="1"/>
    </row>
    <row r="655" spans="1:7" x14ac:dyDescent="0.25">
      <c r="A655" t="s">
        <v>292</v>
      </c>
      <c r="B655" t="s">
        <v>293</v>
      </c>
      <c r="C655" t="s">
        <v>469</v>
      </c>
      <c r="E655" s="1"/>
    </row>
    <row r="656" spans="1:7" ht="6.75" customHeight="1" thickBot="1" x14ac:dyDescent="0.3">
      <c r="D656" s="28"/>
      <c r="E656" s="16"/>
    </row>
    <row r="657" spans="1:7" ht="15.75" thickBot="1" x14ac:dyDescent="0.3">
      <c r="A657" s="3" t="s">
        <v>630</v>
      </c>
      <c r="C657" s="3"/>
      <c r="D657" s="29">
        <v>126.75</v>
      </c>
      <c r="E657" s="8">
        <f>D657/D671</f>
        <v>0.12000681695528266</v>
      </c>
      <c r="F657" s="6">
        <v>25</v>
      </c>
      <c r="G657" s="15"/>
    </row>
    <row r="658" spans="1:7" x14ac:dyDescent="0.25">
      <c r="A658" s="3"/>
      <c r="C658" s="3"/>
      <c r="D658" s="29"/>
      <c r="E658" s="16"/>
    </row>
    <row r="659" spans="1:7" x14ac:dyDescent="0.25">
      <c r="A659" s="1" t="s">
        <v>631</v>
      </c>
      <c r="D659" s="28"/>
      <c r="E659" s="16"/>
    </row>
    <row r="660" spans="1:7" x14ac:dyDescent="0.25">
      <c r="A660" t="s">
        <v>294</v>
      </c>
      <c r="B660" t="s">
        <v>295</v>
      </c>
      <c r="C660" t="s">
        <v>469</v>
      </c>
      <c r="D660" s="28"/>
      <c r="E660" s="16"/>
    </row>
    <row r="661" spans="1:7" ht="6.75" customHeight="1" thickBot="1" x14ac:dyDescent="0.3">
      <c r="D661" s="28"/>
      <c r="E661" s="16"/>
    </row>
    <row r="662" spans="1:7" ht="15.75" thickBot="1" x14ac:dyDescent="0.3">
      <c r="A662" s="3" t="s">
        <v>632</v>
      </c>
      <c r="C662" s="3"/>
      <c r="D662" s="29">
        <v>340.8</v>
      </c>
      <c r="E662" s="8">
        <f>D662/D671</f>
        <v>0.32266921671290205</v>
      </c>
      <c r="F662" s="6">
        <v>25</v>
      </c>
      <c r="G662" s="15"/>
    </row>
    <row r="663" spans="1:7" x14ac:dyDescent="0.25">
      <c r="A663" s="3"/>
      <c r="C663" s="3"/>
      <c r="D663" s="29"/>
      <c r="E663" s="16"/>
    </row>
    <row r="664" spans="1:7" x14ac:dyDescent="0.25">
      <c r="A664" t="s">
        <v>296</v>
      </c>
      <c r="B664" t="s">
        <v>297</v>
      </c>
      <c r="D664" s="28"/>
      <c r="E664" s="16"/>
    </row>
    <row r="665" spans="1:7" x14ac:dyDescent="0.25">
      <c r="A665" t="s">
        <v>298</v>
      </c>
      <c r="B665" t="s">
        <v>299</v>
      </c>
      <c r="D665" s="28"/>
      <c r="E665" s="16"/>
    </row>
    <row r="666" spans="1:7" x14ac:dyDescent="0.25">
      <c r="A666" s="1" t="s">
        <v>633</v>
      </c>
      <c r="D666" s="28"/>
      <c r="E666" s="16"/>
    </row>
    <row r="667" spans="1:7" x14ac:dyDescent="0.25">
      <c r="A667" t="s">
        <v>300</v>
      </c>
      <c r="B667" t="s">
        <v>301</v>
      </c>
      <c r="C667" t="s">
        <v>468</v>
      </c>
      <c r="D667" s="28"/>
      <c r="E667" s="16"/>
    </row>
    <row r="668" spans="1:7" ht="6.75" customHeight="1" thickBot="1" x14ac:dyDescent="0.3">
      <c r="D668" s="28"/>
      <c r="E668" s="16"/>
    </row>
    <row r="669" spans="1:7" ht="15.75" thickBot="1" x14ac:dyDescent="0.3">
      <c r="A669" s="3" t="s">
        <v>634</v>
      </c>
      <c r="C669" s="3"/>
      <c r="D669" s="29">
        <v>588.64</v>
      </c>
      <c r="E669" s="8">
        <f>D669/D671</f>
        <v>0.55732396633181525</v>
      </c>
      <c r="F669" s="6">
        <v>20</v>
      </c>
      <c r="G669" s="15"/>
    </row>
    <row r="670" spans="1:7" ht="15" customHeight="1" x14ac:dyDescent="0.25">
      <c r="E670" s="1"/>
    </row>
    <row r="671" spans="1:7" ht="15.75" thickBot="1" x14ac:dyDescent="0.3">
      <c r="A671" s="18" t="s">
        <v>695</v>
      </c>
      <c r="B671" s="19"/>
      <c r="C671" s="18"/>
      <c r="D671" s="30">
        <f>SUM(D669+D662+D657)</f>
        <v>1056.19</v>
      </c>
      <c r="E671" s="23">
        <f>SUM(E669+E662+E657)</f>
        <v>1</v>
      </c>
      <c r="F671" s="21"/>
      <c r="G671" s="21"/>
    </row>
    <row r="672" spans="1:7" x14ac:dyDescent="0.25">
      <c r="E672" s="1"/>
    </row>
    <row r="673" spans="1:7" x14ac:dyDescent="0.25">
      <c r="A673" s="1" t="s">
        <v>428</v>
      </c>
      <c r="E673" s="1"/>
    </row>
    <row r="674" spans="1:7" x14ac:dyDescent="0.25">
      <c r="A674" t="s">
        <v>302</v>
      </c>
      <c r="B674" t="s">
        <v>303</v>
      </c>
      <c r="E674" s="1"/>
    </row>
    <row r="675" spans="1:7" x14ac:dyDescent="0.25">
      <c r="A675" t="s">
        <v>304</v>
      </c>
      <c r="B675" t="s">
        <v>305</v>
      </c>
      <c r="D675" s="28"/>
      <c r="E675" s="16"/>
    </row>
    <row r="676" spans="1:7" x14ac:dyDescent="0.25">
      <c r="A676" s="1" t="s">
        <v>635</v>
      </c>
      <c r="D676" s="28"/>
      <c r="E676" s="16"/>
    </row>
    <row r="677" spans="1:7" x14ac:dyDescent="0.25">
      <c r="A677" t="s">
        <v>306</v>
      </c>
      <c r="B677" t="s">
        <v>307</v>
      </c>
      <c r="C677" t="s">
        <v>472</v>
      </c>
      <c r="D677" s="28"/>
      <c r="E677" s="16"/>
    </row>
    <row r="678" spans="1:7" ht="6.75" customHeight="1" thickBot="1" x14ac:dyDescent="0.3">
      <c r="D678" s="28"/>
      <c r="E678" s="16"/>
    </row>
    <row r="679" spans="1:7" ht="15.75" thickBot="1" x14ac:dyDescent="0.3">
      <c r="A679" s="3" t="s">
        <v>636</v>
      </c>
      <c r="C679" s="3"/>
      <c r="D679" s="29">
        <v>234.6</v>
      </c>
      <c r="E679" s="8">
        <f>D679/D698</f>
        <v>0.11131128585411958</v>
      </c>
      <c r="F679" s="6">
        <v>40</v>
      </c>
      <c r="G679" s="15"/>
    </row>
    <row r="680" spans="1:7" x14ac:dyDescent="0.25">
      <c r="A680" s="3"/>
      <c r="C680" s="3"/>
      <c r="D680" s="29"/>
      <c r="E680" s="16"/>
    </row>
    <row r="681" spans="1:7" x14ac:dyDescent="0.25">
      <c r="A681" t="s">
        <v>308</v>
      </c>
      <c r="B681" t="s">
        <v>309</v>
      </c>
      <c r="D681" s="28"/>
      <c r="E681" s="16"/>
    </row>
    <row r="682" spans="1:7" x14ac:dyDescent="0.25">
      <c r="A682" s="1" t="s">
        <v>637</v>
      </c>
      <c r="D682" s="28"/>
      <c r="E682" s="16"/>
    </row>
    <row r="683" spans="1:7" x14ac:dyDescent="0.25">
      <c r="A683" t="s">
        <v>310</v>
      </c>
      <c r="B683" t="s">
        <v>311</v>
      </c>
      <c r="C683" t="s">
        <v>472</v>
      </c>
      <c r="D683" s="28"/>
      <c r="E683" s="16"/>
    </row>
    <row r="684" spans="1:7" ht="6.75" customHeight="1" thickBot="1" x14ac:dyDescent="0.3">
      <c r="D684" s="28"/>
      <c r="E684" s="16"/>
    </row>
    <row r="685" spans="1:7" ht="15.75" thickBot="1" x14ac:dyDescent="0.3">
      <c r="A685" s="3" t="s">
        <v>638</v>
      </c>
      <c r="C685" s="3"/>
      <c r="D685" s="29">
        <v>169.755</v>
      </c>
      <c r="E685" s="8">
        <f>D685/D698</f>
        <v>8.0544106266692533E-2</v>
      </c>
      <c r="F685" s="6">
        <v>25</v>
      </c>
      <c r="G685" s="15"/>
    </row>
    <row r="686" spans="1:7" x14ac:dyDescent="0.25">
      <c r="A686" s="3"/>
      <c r="C686" s="3"/>
      <c r="D686" s="29"/>
      <c r="E686" s="16"/>
    </row>
    <row r="687" spans="1:7" x14ac:dyDescent="0.25">
      <c r="A687" s="1" t="s">
        <v>639</v>
      </c>
      <c r="D687" s="28"/>
      <c r="E687" s="16"/>
    </row>
    <row r="688" spans="1:7" x14ac:dyDescent="0.25">
      <c r="A688" t="s">
        <v>312</v>
      </c>
      <c r="B688" t="s">
        <v>313</v>
      </c>
      <c r="C688" t="s">
        <v>472</v>
      </c>
      <c r="D688" s="28"/>
      <c r="E688" s="16"/>
    </row>
    <row r="689" spans="1:7" ht="6.75" customHeight="1" thickBot="1" x14ac:dyDescent="0.3">
      <c r="D689" s="28"/>
      <c r="E689" s="16"/>
    </row>
    <row r="690" spans="1:7" ht="15.75" thickBot="1" x14ac:dyDescent="0.3">
      <c r="A690" s="3" t="s">
        <v>640</v>
      </c>
      <c r="C690" s="3"/>
      <c r="D690" s="29">
        <v>402.928</v>
      </c>
      <c r="E690" s="8">
        <f>D690/D698</f>
        <v>0.19117831963609844</v>
      </c>
      <c r="F690" s="6">
        <v>20</v>
      </c>
      <c r="G690" s="15"/>
    </row>
    <row r="691" spans="1:7" x14ac:dyDescent="0.25">
      <c r="A691" s="3"/>
      <c r="C691" s="3"/>
      <c r="D691" s="29"/>
      <c r="E691" s="16"/>
    </row>
    <row r="692" spans="1:7" x14ac:dyDescent="0.25">
      <c r="A692" t="s">
        <v>314</v>
      </c>
      <c r="B692" t="s">
        <v>315</v>
      </c>
      <c r="D692" s="28"/>
      <c r="E692" s="16"/>
    </row>
    <row r="693" spans="1:7" x14ac:dyDescent="0.25">
      <c r="A693" s="1" t="s">
        <v>641</v>
      </c>
      <c r="D693" s="28"/>
      <c r="E693" s="16"/>
    </row>
    <row r="694" spans="1:7" x14ac:dyDescent="0.25">
      <c r="A694" t="s">
        <v>316</v>
      </c>
      <c r="B694" t="s">
        <v>313</v>
      </c>
      <c r="C694" t="s">
        <v>472</v>
      </c>
      <c r="D694" s="28"/>
      <c r="E694" s="16"/>
    </row>
    <row r="695" spans="1:7" ht="6.75" customHeight="1" thickBot="1" x14ac:dyDescent="0.3">
      <c r="D695" s="28"/>
      <c r="E695" s="16"/>
    </row>
    <row r="696" spans="1:7" ht="15.75" thickBot="1" x14ac:dyDescent="0.3">
      <c r="A696" s="3" t="s">
        <v>642</v>
      </c>
      <c r="C696" s="3"/>
      <c r="D696" s="29">
        <v>1300.32</v>
      </c>
      <c r="E696" s="8">
        <f>D696/D698</f>
        <v>0.61696628824308941</v>
      </c>
      <c r="F696" s="6">
        <v>10</v>
      </c>
      <c r="G696" s="15"/>
    </row>
    <row r="697" spans="1:7" ht="15" customHeight="1" x14ac:dyDescent="0.25">
      <c r="E697" s="1"/>
    </row>
    <row r="698" spans="1:7" ht="15.75" thickBot="1" x14ac:dyDescent="0.3">
      <c r="A698" s="18" t="s">
        <v>696</v>
      </c>
      <c r="B698" s="19"/>
      <c r="C698" s="18"/>
      <c r="D698" s="30">
        <f>SUM(D696+D690+D685+D679)</f>
        <v>2107.6030000000001</v>
      </c>
      <c r="E698" s="20">
        <f>SUM(E696+E690+E685+E679)</f>
        <v>0.99999999999999989</v>
      </c>
      <c r="F698" s="21"/>
      <c r="G698" s="21"/>
    </row>
    <row r="699" spans="1:7" x14ac:dyDescent="0.25">
      <c r="A699" s="1"/>
      <c r="E699" s="1"/>
    </row>
    <row r="700" spans="1:7" x14ac:dyDescent="0.25">
      <c r="A700" s="1" t="s">
        <v>429</v>
      </c>
      <c r="E700" s="1"/>
    </row>
    <row r="701" spans="1:7" x14ac:dyDescent="0.25">
      <c r="A701" t="s">
        <v>317</v>
      </c>
      <c r="B701" t="s">
        <v>318</v>
      </c>
      <c r="D701" s="28"/>
      <c r="E701" s="16"/>
    </row>
    <row r="702" spans="1:7" x14ac:dyDescent="0.25">
      <c r="A702" s="1" t="s">
        <v>643</v>
      </c>
      <c r="D702" s="28"/>
      <c r="E702" s="16"/>
    </row>
    <row r="703" spans="1:7" x14ac:dyDescent="0.25">
      <c r="A703" t="s">
        <v>319</v>
      </c>
      <c r="B703" t="s">
        <v>320</v>
      </c>
      <c r="C703" t="s">
        <v>453</v>
      </c>
      <c r="D703" s="28"/>
      <c r="E703" s="16"/>
    </row>
    <row r="704" spans="1:7" ht="6.75" customHeight="1" thickBot="1" x14ac:dyDescent="0.3">
      <c r="D704" s="28"/>
      <c r="E704" s="16"/>
    </row>
    <row r="705" spans="1:8" s="6" customFormat="1" ht="15.75" thickBot="1" x14ac:dyDescent="0.3">
      <c r="A705" s="3" t="s">
        <v>644</v>
      </c>
      <c r="B705"/>
      <c r="C705" s="3"/>
      <c r="D705" s="29">
        <v>3376.75</v>
      </c>
      <c r="E705" s="8">
        <f>D705/D707</f>
        <v>1</v>
      </c>
      <c r="F705" s="6">
        <v>35</v>
      </c>
      <c r="G705" s="15"/>
      <c r="H705"/>
    </row>
    <row r="706" spans="1:8" s="6" customFormat="1" ht="15" customHeight="1" x14ac:dyDescent="0.25">
      <c r="A706"/>
      <c r="B706"/>
      <c r="C706"/>
      <c r="D706" s="27"/>
      <c r="E706" s="1"/>
      <c r="H706"/>
    </row>
    <row r="707" spans="1:8" s="6" customFormat="1" ht="15.75" thickBot="1" x14ac:dyDescent="0.3">
      <c r="A707" s="18" t="s">
        <v>697</v>
      </c>
      <c r="B707" s="19"/>
      <c r="C707" s="18"/>
      <c r="D707" s="30">
        <f>SUM(D705)</f>
        <v>3376.75</v>
      </c>
      <c r="E707" s="20">
        <f>SUM(E705)</f>
        <v>1</v>
      </c>
      <c r="F707" s="21"/>
      <c r="G707" s="21"/>
      <c r="H707"/>
    </row>
    <row r="708" spans="1:8" s="6" customFormat="1" x14ac:dyDescent="0.25">
      <c r="A708" s="1"/>
      <c r="B708"/>
      <c r="C708"/>
      <c r="D708" s="27"/>
      <c r="E708" s="1"/>
      <c r="H708"/>
    </row>
    <row r="709" spans="1:8" s="6" customFormat="1" x14ac:dyDescent="0.25">
      <c r="A709" s="1" t="s">
        <v>430</v>
      </c>
      <c r="B709"/>
      <c r="C709"/>
      <c r="D709" s="27"/>
      <c r="E709" s="1"/>
      <c r="H709"/>
    </row>
    <row r="710" spans="1:8" s="6" customFormat="1" x14ac:dyDescent="0.25">
      <c r="A710" t="s">
        <v>321</v>
      </c>
      <c r="B710" t="s">
        <v>322</v>
      </c>
      <c r="C710"/>
      <c r="D710" s="28"/>
      <c r="E710" s="16"/>
      <c r="H710"/>
    </row>
    <row r="711" spans="1:8" s="6" customFormat="1" x14ac:dyDescent="0.25">
      <c r="A711" s="1" t="s">
        <v>645</v>
      </c>
      <c r="B711"/>
      <c r="C711"/>
      <c r="D711" s="28"/>
      <c r="E711" s="16"/>
      <c r="H711"/>
    </row>
    <row r="712" spans="1:8" s="6" customFormat="1" x14ac:dyDescent="0.25">
      <c r="A712" t="s">
        <v>323</v>
      </c>
      <c r="B712" t="s">
        <v>431</v>
      </c>
      <c r="C712" t="s">
        <v>473</v>
      </c>
      <c r="D712" s="28"/>
      <c r="E712" s="16"/>
      <c r="H712"/>
    </row>
    <row r="713" spans="1:8" s="6" customFormat="1" ht="6.75" customHeight="1" thickBot="1" x14ac:dyDescent="0.3">
      <c r="A713"/>
      <c r="B713"/>
      <c r="C713"/>
      <c r="D713" s="28"/>
      <c r="E713" s="16"/>
      <c r="H713"/>
    </row>
    <row r="714" spans="1:8" s="6" customFormat="1" ht="15.75" thickBot="1" x14ac:dyDescent="0.3">
      <c r="A714" s="3" t="s">
        <v>646</v>
      </c>
      <c r="B714"/>
      <c r="C714" s="3"/>
      <c r="D714" s="29">
        <v>520.32799999999997</v>
      </c>
      <c r="E714" s="8">
        <f>D714/D716</f>
        <v>1</v>
      </c>
      <c r="F714" s="6">
        <v>15</v>
      </c>
      <c r="G714" s="15"/>
      <c r="H714"/>
    </row>
    <row r="715" spans="1:8" s="6" customFormat="1" ht="15" customHeight="1" x14ac:dyDescent="0.25">
      <c r="A715"/>
      <c r="B715"/>
      <c r="C715"/>
      <c r="D715" s="27"/>
      <c r="E715" s="1"/>
      <c r="H715"/>
    </row>
    <row r="716" spans="1:8" s="6" customFormat="1" ht="15.75" thickBot="1" x14ac:dyDescent="0.3">
      <c r="A716" s="18" t="s">
        <v>698</v>
      </c>
      <c r="B716" s="19"/>
      <c r="C716" s="18"/>
      <c r="D716" s="30">
        <f>SUM(D714)</f>
        <v>520.32799999999997</v>
      </c>
      <c r="E716" s="20">
        <f>SUM(E714)</f>
        <v>1</v>
      </c>
      <c r="F716" s="21"/>
      <c r="G716" s="21"/>
      <c r="H716"/>
    </row>
    <row r="717" spans="1:8" x14ac:dyDescent="0.25">
      <c r="E717" s="1"/>
    </row>
    <row r="718" spans="1:8" s="6" customFormat="1" x14ac:dyDescent="0.25">
      <c r="A718" s="1" t="s">
        <v>432</v>
      </c>
      <c r="B718"/>
      <c r="C718"/>
      <c r="D718" s="27"/>
      <c r="E718" s="1"/>
      <c r="H718"/>
    </row>
    <row r="719" spans="1:8" s="6" customFormat="1" x14ac:dyDescent="0.25">
      <c r="A719" t="s">
        <v>324</v>
      </c>
      <c r="B719" t="s">
        <v>325</v>
      </c>
      <c r="C719"/>
      <c r="D719" s="27"/>
      <c r="E719" s="1"/>
      <c r="H719"/>
    </row>
    <row r="720" spans="1:8" x14ac:dyDescent="0.25">
      <c r="A720" s="1" t="s">
        <v>647</v>
      </c>
      <c r="E720" s="1"/>
    </row>
    <row r="721" spans="1:8" s="2" customFormat="1" x14ac:dyDescent="0.25">
      <c r="A721" s="2" t="s">
        <v>435</v>
      </c>
      <c r="B721" s="2" t="s">
        <v>436</v>
      </c>
      <c r="C721" s="2" t="s">
        <v>451</v>
      </c>
      <c r="D721" s="34"/>
      <c r="E721" s="9"/>
      <c r="F721" s="7"/>
      <c r="G721" s="7"/>
    </row>
    <row r="722" spans="1:8" ht="6.75" customHeight="1" thickBot="1" x14ac:dyDescent="0.3">
      <c r="E722" s="1"/>
    </row>
    <row r="723" spans="1:8" ht="15.75" thickBot="1" x14ac:dyDescent="0.3">
      <c r="A723" s="3" t="s">
        <v>648</v>
      </c>
      <c r="C723" s="3"/>
      <c r="D723" s="29">
        <v>3661.68</v>
      </c>
      <c r="E723" s="8">
        <f>D723/D725</f>
        <v>1</v>
      </c>
      <c r="F723" s="6">
        <v>20</v>
      </c>
      <c r="G723" s="15"/>
    </row>
    <row r="724" spans="1:8" ht="15" customHeight="1" x14ac:dyDescent="0.25">
      <c r="E724" s="1"/>
    </row>
    <row r="725" spans="1:8" ht="15.75" thickBot="1" x14ac:dyDescent="0.3">
      <c r="A725" s="18" t="s">
        <v>699</v>
      </c>
      <c r="B725" s="19"/>
      <c r="C725" s="18"/>
      <c r="D725" s="30">
        <f>SUM(D723)</f>
        <v>3661.68</v>
      </c>
      <c r="E725" s="20">
        <f>SUM(E723)</f>
        <v>1</v>
      </c>
      <c r="F725" s="21"/>
      <c r="G725" s="21"/>
    </row>
    <row r="726" spans="1:8" s="2" customFormat="1" x14ac:dyDescent="0.25">
      <c r="D726" s="34"/>
      <c r="E726" s="9"/>
      <c r="F726" s="7"/>
      <c r="G726" s="7"/>
    </row>
    <row r="727" spans="1:8" x14ac:dyDescent="0.25">
      <c r="A727" s="1" t="s">
        <v>433</v>
      </c>
      <c r="E727" s="1"/>
    </row>
    <row r="728" spans="1:8" x14ac:dyDescent="0.25">
      <c r="A728" t="s">
        <v>326</v>
      </c>
      <c r="B728" t="s">
        <v>327</v>
      </c>
      <c r="E728" s="1"/>
    </row>
    <row r="729" spans="1:8" x14ac:dyDescent="0.25">
      <c r="A729" t="s">
        <v>328</v>
      </c>
      <c r="B729" t="s">
        <v>68</v>
      </c>
      <c r="E729" s="1"/>
    </row>
    <row r="730" spans="1:8" x14ac:dyDescent="0.25">
      <c r="A730" t="s">
        <v>329</v>
      </c>
      <c r="B730" t="s">
        <v>70</v>
      </c>
      <c r="E730" s="1"/>
    </row>
    <row r="731" spans="1:8" x14ac:dyDescent="0.25">
      <c r="A731" s="1" t="s">
        <v>649</v>
      </c>
      <c r="E731" s="1"/>
    </row>
    <row r="732" spans="1:8" x14ac:dyDescent="0.25">
      <c r="A732" t="s">
        <v>330</v>
      </c>
      <c r="B732" t="s">
        <v>331</v>
      </c>
      <c r="C732" t="s">
        <v>452</v>
      </c>
      <c r="E732" s="1"/>
    </row>
    <row r="733" spans="1:8" ht="6.75" customHeight="1" thickBot="1" x14ac:dyDescent="0.3">
      <c r="E733" s="1"/>
    </row>
    <row r="734" spans="1:8" ht="15.75" thickBot="1" x14ac:dyDescent="0.3">
      <c r="A734" s="3" t="s">
        <v>650</v>
      </c>
      <c r="C734" s="3"/>
      <c r="D734" s="29">
        <v>10132.275</v>
      </c>
      <c r="E734" s="8">
        <f>D734/D736</f>
        <v>1</v>
      </c>
      <c r="F734" s="6">
        <v>22</v>
      </c>
      <c r="G734" s="15"/>
    </row>
    <row r="735" spans="1:8" ht="15" customHeight="1" x14ac:dyDescent="0.25">
      <c r="E735" s="1"/>
    </row>
    <row r="736" spans="1:8" s="6" customFormat="1" ht="15.75" thickBot="1" x14ac:dyDescent="0.3">
      <c r="A736" s="18" t="s">
        <v>700</v>
      </c>
      <c r="B736" s="19"/>
      <c r="C736" s="18"/>
      <c r="D736" s="30">
        <f>SUM(D734)</f>
        <v>10132.275</v>
      </c>
      <c r="E736" s="20">
        <f>SUM(E734)</f>
        <v>1</v>
      </c>
      <c r="F736" s="21"/>
      <c r="G736" s="21"/>
      <c r="H736"/>
    </row>
    <row r="737" spans="1:8" s="2" customFormat="1" x14ac:dyDescent="0.25">
      <c r="D737" s="34"/>
      <c r="E737" s="9"/>
      <c r="F737" s="7"/>
      <c r="G737" s="7"/>
    </row>
    <row r="738" spans="1:8" s="6" customFormat="1" x14ac:dyDescent="0.25">
      <c r="A738" s="1" t="s">
        <v>434</v>
      </c>
      <c r="B738"/>
      <c r="C738"/>
      <c r="D738" s="27"/>
      <c r="E738" s="1"/>
      <c r="H738"/>
    </row>
    <row r="739" spans="1:8" s="6" customFormat="1" x14ac:dyDescent="0.25">
      <c r="A739" t="s">
        <v>333</v>
      </c>
      <c r="B739" t="s">
        <v>334</v>
      </c>
      <c r="C739"/>
      <c r="D739" s="27"/>
      <c r="E739" s="1"/>
      <c r="H739"/>
    </row>
    <row r="740" spans="1:8" s="6" customFormat="1" x14ac:dyDescent="0.25">
      <c r="A740" t="s">
        <v>335</v>
      </c>
      <c r="B740" t="s">
        <v>29</v>
      </c>
      <c r="C740"/>
      <c r="D740" s="27"/>
      <c r="E740" s="1"/>
      <c r="H740"/>
    </row>
    <row r="741" spans="1:8" x14ac:dyDescent="0.25">
      <c r="A741" s="1" t="s">
        <v>651</v>
      </c>
      <c r="D741" s="28"/>
      <c r="E741" s="16"/>
    </row>
    <row r="742" spans="1:8" x14ac:dyDescent="0.25">
      <c r="A742" t="s">
        <v>336</v>
      </c>
      <c r="B742" t="s">
        <v>35</v>
      </c>
      <c r="C742" t="s">
        <v>452</v>
      </c>
      <c r="D742" s="28"/>
      <c r="E742" s="16"/>
    </row>
    <row r="743" spans="1:8" ht="6.75" customHeight="1" thickBot="1" x14ac:dyDescent="0.3">
      <c r="D743" s="28"/>
      <c r="E743" s="16"/>
    </row>
    <row r="744" spans="1:8" ht="15.75" thickBot="1" x14ac:dyDescent="0.3">
      <c r="A744" s="3" t="s">
        <v>652</v>
      </c>
      <c r="C744" s="3"/>
      <c r="D744" s="29">
        <v>653.30999999999995</v>
      </c>
      <c r="E744" s="8">
        <f>D744/$D$788</f>
        <v>0.14398905056400171</v>
      </c>
      <c r="F744" s="6">
        <v>25</v>
      </c>
      <c r="G744" s="15"/>
    </row>
    <row r="745" spans="1:8" x14ac:dyDescent="0.25">
      <c r="A745" s="3"/>
      <c r="C745" s="3"/>
      <c r="D745" s="29"/>
      <c r="E745" s="16"/>
    </row>
    <row r="746" spans="1:8" x14ac:dyDescent="0.25">
      <c r="A746" s="1" t="s">
        <v>790</v>
      </c>
      <c r="D746" s="28"/>
      <c r="E746" s="16"/>
    </row>
    <row r="747" spans="1:8" x14ac:dyDescent="0.25">
      <c r="A747" t="s">
        <v>338</v>
      </c>
      <c r="B747" t="s">
        <v>339</v>
      </c>
      <c r="C747" t="s">
        <v>452</v>
      </c>
      <c r="D747" s="28"/>
      <c r="E747" s="16"/>
    </row>
    <row r="748" spans="1:8" ht="6.75" customHeight="1" thickBot="1" x14ac:dyDescent="0.3">
      <c r="D748" s="28"/>
      <c r="E748" s="16"/>
    </row>
    <row r="749" spans="1:8" ht="15.75" thickBot="1" x14ac:dyDescent="0.3">
      <c r="A749" s="3" t="s">
        <v>791</v>
      </c>
      <c r="C749" s="3"/>
      <c r="D749" s="29">
        <v>172.988</v>
      </c>
      <c r="E749" s="8">
        <f>D749/$D$788</f>
        <v>3.8126429840298681E-2</v>
      </c>
      <c r="F749" s="6">
        <v>25</v>
      </c>
      <c r="G749" s="15"/>
    </row>
    <row r="750" spans="1:8" x14ac:dyDescent="0.25">
      <c r="A750" s="3"/>
      <c r="C750" s="3"/>
      <c r="D750" s="29"/>
      <c r="E750" s="16"/>
    </row>
    <row r="751" spans="1:8" x14ac:dyDescent="0.25">
      <c r="A751" s="1" t="s">
        <v>792</v>
      </c>
      <c r="D751" s="28"/>
      <c r="E751" s="16"/>
    </row>
    <row r="752" spans="1:8" x14ac:dyDescent="0.25">
      <c r="A752" t="s">
        <v>340</v>
      </c>
      <c r="B752" t="s">
        <v>341</v>
      </c>
      <c r="C752" t="s">
        <v>452</v>
      </c>
      <c r="D752" s="28"/>
      <c r="E752" s="16"/>
    </row>
    <row r="753" spans="1:8" ht="6.75" customHeight="1" thickBot="1" x14ac:dyDescent="0.3">
      <c r="D753" s="28"/>
      <c r="E753" s="16"/>
    </row>
    <row r="754" spans="1:8" ht="15.75" thickBot="1" x14ac:dyDescent="0.3">
      <c r="A754" s="3" t="s">
        <v>793</v>
      </c>
      <c r="C754" s="3"/>
      <c r="D754" s="29">
        <v>1719.7339999999999</v>
      </c>
      <c r="E754" s="8">
        <f>D754/$D$788</f>
        <v>0.37902812735551722</v>
      </c>
      <c r="F754" s="6">
        <v>7</v>
      </c>
      <c r="G754" s="15"/>
    </row>
    <row r="755" spans="1:8" x14ac:dyDescent="0.25">
      <c r="A755" s="3"/>
      <c r="C755" s="3"/>
      <c r="D755" s="29"/>
      <c r="E755" s="16"/>
    </row>
    <row r="756" spans="1:8" x14ac:dyDescent="0.25">
      <c r="A756" s="1" t="s">
        <v>794</v>
      </c>
      <c r="D756" s="28"/>
      <c r="E756" s="16"/>
    </row>
    <row r="757" spans="1:8" x14ac:dyDescent="0.25">
      <c r="A757" t="s">
        <v>342</v>
      </c>
      <c r="B757" t="s">
        <v>343</v>
      </c>
      <c r="C757" t="s">
        <v>452</v>
      </c>
      <c r="D757" s="28"/>
      <c r="E757" s="16"/>
    </row>
    <row r="758" spans="1:8" s="6" customFormat="1" ht="6.75" customHeight="1" thickBot="1" x14ac:dyDescent="0.3">
      <c r="A758"/>
      <c r="B758"/>
      <c r="C758"/>
      <c r="D758" s="28"/>
      <c r="E758" s="16"/>
      <c r="H758"/>
    </row>
    <row r="759" spans="1:8" s="6" customFormat="1" ht="15.75" thickBot="1" x14ac:dyDescent="0.3">
      <c r="A759" s="3" t="s">
        <v>795</v>
      </c>
      <c r="B759"/>
      <c r="C759" s="3"/>
      <c r="D759" s="29">
        <v>777.84</v>
      </c>
      <c r="E759" s="8">
        <f>D759/$D$788</f>
        <v>0.1714353723204958</v>
      </c>
      <c r="F759" s="6">
        <v>25</v>
      </c>
      <c r="G759" s="15"/>
      <c r="H759"/>
    </row>
    <row r="760" spans="1:8" s="6" customFormat="1" x14ac:dyDescent="0.25">
      <c r="A760" s="3"/>
      <c r="B760"/>
      <c r="C760" s="3"/>
      <c r="D760" s="29"/>
      <c r="E760" s="16"/>
      <c r="H760"/>
    </row>
    <row r="761" spans="1:8" s="6" customFormat="1" x14ac:dyDescent="0.25">
      <c r="A761" s="1" t="s">
        <v>796</v>
      </c>
      <c r="B761"/>
      <c r="C761"/>
      <c r="D761" s="28"/>
      <c r="E761" s="16"/>
      <c r="H761"/>
    </row>
    <row r="762" spans="1:8" s="6" customFormat="1" x14ac:dyDescent="0.25">
      <c r="A762" t="s">
        <v>344</v>
      </c>
      <c r="B762" t="s">
        <v>47</v>
      </c>
      <c r="C762" t="s">
        <v>452</v>
      </c>
      <c r="D762" s="28"/>
      <c r="E762" s="16"/>
      <c r="H762"/>
    </row>
    <row r="763" spans="1:8" s="6" customFormat="1" ht="6.75" customHeight="1" thickBot="1" x14ac:dyDescent="0.3">
      <c r="A763"/>
      <c r="B763"/>
      <c r="C763"/>
      <c r="D763" s="28"/>
      <c r="E763" s="16"/>
      <c r="H763"/>
    </row>
    <row r="764" spans="1:8" s="6" customFormat="1" ht="15.75" thickBot="1" x14ac:dyDescent="0.3">
      <c r="A764" s="3" t="s">
        <v>797</v>
      </c>
      <c r="B764"/>
      <c r="C764" s="3"/>
      <c r="D764" s="29">
        <v>274.71199999999999</v>
      </c>
      <c r="E764" s="8">
        <f>D764/$D$788</f>
        <v>6.0546325723681016E-2</v>
      </c>
      <c r="F764" s="6">
        <v>25</v>
      </c>
      <c r="G764" s="15"/>
      <c r="H764"/>
    </row>
    <row r="765" spans="1:8" s="6" customFormat="1" x14ac:dyDescent="0.25">
      <c r="A765" s="3"/>
      <c r="B765"/>
      <c r="C765" s="3"/>
      <c r="D765" s="29"/>
      <c r="E765" s="16"/>
      <c r="H765"/>
    </row>
    <row r="766" spans="1:8" s="6" customFormat="1" x14ac:dyDescent="0.25">
      <c r="A766" t="s">
        <v>345</v>
      </c>
      <c r="B766" t="s">
        <v>39</v>
      </c>
      <c r="C766"/>
      <c r="D766" s="28"/>
      <c r="E766" s="16"/>
      <c r="H766"/>
    </row>
    <row r="767" spans="1:8" s="6" customFormat="1" x14ac:dyDescent="0.25">
      <c r="A767" s="1" t="s">
        <v>798</v>
      </c>
      <c r="B767"/>
      <c r="C767"/>
      <c r="D767" s="28"/>
      <c r="E767" s="16"/>
      <c r="H767"/>
    </row>
    <row r="768" spans="1:8" s="6" customFormat="1" x14ac:dyDescent="0.25">
      <c r="A768" t="s">
        <v>346</v>
      </c>
      <c r="B768" t="s">
        <v>347</v>
      </c>
      <c r="C768" t="s">
        <v>452</v>
      </c>
      <c r="D768" s="28"/>
      <c r="E768" s="16"/>
      <c r="H768"/>
    </row>
    <row r="769" spans="1:8" s="6" customFormat="1" ht="6.75" customHeight="1" thickBot="1" x14ac:dyDescent="0.3">
      <c r="A769"/>
      <c r="B769"/>
      <c r="C769"/>
      <c r="D769" s="28"/>
      <c r="E769" s="16"/>
      <c r="H769"/>
    </row>
    <row r="770" spans="1:8" s="6" customFormat="1" ht="15.75" thickBot="1" x14ac:dyDescent="0.3">
      <c r="A770" s="3" t="s">
        <v>799</v>
      </c>
      <c r="B770"/>
      <c r="C770" s="3"/>
      <c r="D770" s="29">
        <v>13.976000000000001</v>
      </c>
      <c r="E770" s="8">
        <f>D770/$D$788</f>
        <v>3.0803002719727059E-3</v>
      </c>
      <c r="F770" s="6">
        <v>25</v>
      </c>
      <c r="G770" s="15"/>
      <c r="H770"/>
    </row>
    <row r="771" spans="1:8" s="6" customFormat="1" x14ac:dyDescent="0.25">
      <c r="A771" s="3"/>
      <c r="B771"/>
      <c r="C771" s="3"/>
      <c r="D771" s="29"/>
      <c r="E771" s="16"/>
      <c r="H771"/>
    </row>
    <row r="772" spans="1:8" s="6" customFormat="1" x14ac:dyDescent="0.25">
      <c r="A772" s="1" t="s">
        <v>800</v>
      </c>
      <c r="B772"/>
      <c r="C772"/>
      <c r="D772" s="28"/>
      <c r="E772" s="16"/>
      <c r="H772"/>
    </row>
    <row r="773" spans="1:8" s="6" customFormat="1" x14ac:dyDescent="0.25">
      <c r="A773" t="s">
        <v>348</v>
      </c>
      <c r="B773" t="s">
        <v>349</v>
      </c>
      <c r="C773" t="s">
        <v>452</v>
      </c>
      <c r="D773" s="28"/>
      <c r="E773" s="16"/>
      <c r="H773"/>
    </row>
    <row r="774" spans="1:8" s="6" customFormat="1" ht="6.75" customHeight="1" thickBot="1" x14ac:dyDescent="0.3">
      <c r="A774"/>
      <c r="B774"/>
      <c r="C774"/>
      <c r="D774" s="28"/>
      <c r="E774" s="16"/>
      <c r="H774"/>
    </row>
    <row r="775" spans="1:8" s="6" customFormat="1" ht="15.75" thickBot="1" x14ac:dyDescent="0.3">
      <c r="A775" s="3" t="s">
        <v>801</v>
      </c>
      <c r="B775"/>
      <c r="C775" s="3"/>
      <c r="D775" s="29">
        <v>747.73699999999997</v>
      </c>
      <c r="E775" s="8">
        <f>D775/$D$788</f>
        <v>0.16480069293532162</v>
      </c>
      <c r="F775" s="6">
        <v>25</v>
      </c>
      <c r="G775" s="15"/>
      <c r="H775"/>
    </row>
    <row r="776" spans="1:8" s="6" customFormat="1" x14ac:dyDescent="0.25">
      <c r="A776" s="3"/>
      <c r="B776"/>
      <c r="C776" s="3"/>
      <c r="D776" s="29"/>
      <c r="E776" s="16"/>
      <c r="H776"/>
    </row>
    <row r="777" spans="1:8" s="6" customFormat="1" x14ac:dyDescent="0.25">
      <c r="A777" t="s">
        <v>365</v>
      </c>
      <c r="B777" t="s">
        <v>103</v>
      </c>
      <c r="C777"/>
      <c r="D777" s="28"/>
      <c r="E777" s="16"/>
      <c r="H777"/>
    </row>
    <row r="778" spans="1:8" s="6" customFormat="1" x14ac:dyDescent="0.25">
      <c r="A778" s="1" t="s">
        <v>802</v>
      </c>
      <c r="B778"/>
      <c r="C778"/>
      <c r="D778" s="28"/>
      <c r="E778" s="16"/>
      <c r="H778"/>
    </row>
    <row r="779" spans="1:8" s="6" customFormat="1" x14ac:dyDescent="0.25">
      <c r="A779" s="2" t="s">
        <v>366</v>
      </c>
      <c r="B779" s="2" t="s">
        <v>806</v>
      </c>
      <c r="C779" t="s">
        <v>452</v>
      </c>
      <c r="D779" s="33"/>
      <c r="E779" s="17"/>
      <c r="F779" s="7"/>
      <c r="G779" s="7"/>
      <c r="H779"/>
    </row>
    <row r="780" spans="1:8" s="6" customFormat="1" ht="6.75" customHeight="1" thickBot="1" x14ac:dyDescent="0.3">
      <c r="A780"/>
      <c r="B780"/>
      <c r="C780"/>
      <c r="D780" s="28"/>
      <c r="E780" s="16"/>
      <c r="H780"/>
    </row>
    <row r="781" spans="1:8" s="6" customFormat="1" ht="15.75" thickBot="1" x14ac:dyDescent="0.3">
      <c r="A781" s="3" t="s">
        <v>803</v>
      </c>
      <c r="B781"/>
      <c r="C781" s="3"/>
      <c r="D781" s="29">
        <v>2.468</v>
      </c>
      <c r="E781" s="8">
        <f>D781/$D$788</f>
        <v>5.4394541150748694E-4</v>
      </c>
      <c r="F781" s="6">
        <v>25</v>
      </c>
      <c r="G781" s="15"/>
      <c r="H781"/>
    </row>
    <row r="782" spans="1:8" s="6" customFormat="1" ht="15.75" customHeight="1" x14ac:dyDescent="0.25">
      <c r="A782"/>
      <c r="B782"/>
      <c r="C782"/>
      <c r="D782" s="28"/>
      <c r="E782" s="16"/>
      <c r="H782"/>
    </row>
    <row r="783" spans="1:8" s="6" customFormat="1" x14ac:dyDescent="0.25">
      <c r="A783" s="1" t="s">
        <v>804</v>
      </c>
      <c r="B783"/>
      <c r="C783"/>
      <c r="D783" s="28"/>
      <c r="E783" s="16"/>
      <c r="H783"/>
    </row>
    <row r="784" spans="1:8" s="2" customFormat="1" x14ac:dyDescent="0.25">
      <c r="A784" s="2" t="s">
        <v>366</v>
      </c>
      <c r="B784" s="2" t="s">
        <v>807</v>
      </c>
      <c r="C784" t="s">
        <v>452</v>
      </c>
      <c r="D784" s="33"/>
      <c r="E784" s="17"/>
      <c r="F784" s="7"/>
      <c r="G784" s="7"/>
    </row>
    <row r="785" spans="1:7" ht="6.75" customHeight="1" thickBot="1" x14ac:dyDescent="0.3">
      <c r="D785" s="28"/>
      <c r="E785" s="16"/>
    </row>
    <row r="786" spans="1:7" ht="15.75" thickBot="1" x14ac:dyDescent="0.3">
      <c r="A786" s="3" t="s">
        <v>805</v>
      </c>
      <c r="C786" s="3"/>
      <c r="D786" s="29">
        <v>174.458</v>
      </c>
      <c r="E786" s="8">
        <f>D786/$D$788</f>
        <v>3.8450416775029639E-2</v>
      </c>
      <c r="F786" s="6">
        <v>25</v>
      </c>
      <c r="G786" s="15"/>
    </row>
    <row r="787" spans="1:7" ht="15" customHeight="1" x14ac:dyDescent="0.25">
      <c r="E787" s="1"/>
    </row>
    <row r="788" spans="1:7" ht="15.75" thickBot="1" x14ac:dyDescent="0.3">
      <c r="A788" s="18" t="s">
        <v>701</v>
      </c>
      <c r="B788" s="19"/>
      <c r="C788" s="18"/>
      <c r="D788" s="30">
        <f>(D786+D781+D775+D770+D764+D759+D754+D749+D744)-0.003</f>
        <v>4537.22</v>
      </c>
      <c r="E788" s="20">
        <f>E786+E781+E775+E770+E764+E759+E754+E749+E744</f>
        <v>1.0000006611978258</v>
      </c>
      <c r="F788" s="21"/>
      <c r="G788" s="21"/>
    </row>
    <row r="789" spans="1:7" s="2" customFormat="1" x14ac:dyDescent="0.25">
      <c r="D789" s="34"/>
      <c r="E789" s="9"/>
      <c r="F789" s="7"/>
      <c r="G789" s="7"/>
    </row>
    <row r="790" spans="1:7" x14ac:dyDescent="0.25">
      <c r="A790" s="1" t="s">
        <v>437</v>
      </c>
      <c r="E790" s="1"/>
    </row>
    <row r="791" spans="1:7" x14ac:dyDescent="0.25">
      <c r="A791" t="s">
        <v>350</v>
      </c>
      <c r="B791" t="s">
        <v>351</v>
      </c>
      <c r="E791" s="1"/>
    </row>
    <row r="792" spans="1:7" x14ac:dyDescent="0.25">
      <c r="A792" s="1" t="s">
        <v>653</v>
      </c>
      <c r="E792" s="1"/>
    </row>
    <row r="793" spans="1:7" x14ac:dyDescent="0.25">
      <c r="A793" t="s">
        <v>352</v>
      </c>
      <c r="B793" t="s">
        <v>353</v>
      </c>
      <c r="C793" t="s">
        <v>452</v>
      </c>
      <c r="E793" s="1"/>
    </row>
    <row r="794" spans="1:7" ht="6.75" customHeight="1" thickBot="1" x14ac:dyDescent="0.3">
      <c r="E794" s="1"/>
    </row>
    <row r="795" spans="1:7" ht="15.75" thickBot="1" x14ac:dyDescent="0.3">
      <c r="A795" s="3" t="s">
        <v>654</v>
      </c>
      <c r="C795" s="3"/>
      <c r="D795" s="29">
        <v>106.827</v>
      </c>
      <c r="E795" s="8">
        <f>D795/$D$845</f>
        <v>7.1681203939859356E-2</v>
      </c>
      <c r="F795" s="6">
        <v>25</v>
      </c>
      <c r="G795" s="15"/>
    </row>
    <row r="796" spans="1:7" x14ac:dyDescent="0.25">
      <c r="D796" s="28"/>
      <c r="E796" s="16"/>
    </row>
    <row r="797" spans="1:7" x14ac:dyDescent="0.25">
      <c r="A797" t="s">
        <v>354</v>
      </c>
      <c r="B797" t="s">
        <v>29</v>
      </c>
      <c r="D797" s="28"/>
      <c r="E797" s="16"/>
    </row>
    <row r="798" spans="1:7" x14ac:dyDescent="0.25">
      <c r="A798" s="1" t="s">
        <v>808</v>
      </c>
      <c r="D798" s="28"/>
      <c r="E798" s="16"/>
    </row>
    <row r="799" spans="1:7" x14ac:dyDescent="0.25">
      <c r="A799" t="s">
        <v>355</v>
      </c>
      <c r="B799" t="s">
        <v>35</v>
      </c>
      <c r="C799" t="s">
        <v>452</v>
      </c>
      <c r="D799" s="28"/>
      <c r="E799" s="16"/>
    </row>
    <row r="800" spans="1:7" ht="6.75" customHeight="1" thickBot="1" x14ac:dyDescent="0.3">
      <c r="D800" s="28"/>
      <c r="E800" s="16"/>
    </row>
    <row r="801" spans="1:7" ht="15.75" thickBot="1" x14ac:dyDescent="0.3">
      <c r="A801" s="3" t="s">
        <v>809</v>
      </c>
      <c r="C801" s="3"/>
      <c r="D801" s="29">
        <v>165.79499999999999</v>
      </c>
      <c r="E801" s="8">
        <f>D801/$D$845</f>
        <v>0.11124889032930796</v>
      </c>
      <c r="F801" s="6">
        <v>25</v>
      </c>
      <c r="G801" s="15"/>
    </row>
    <row r="802" spans="1:7" x14ac:dyDescent="0.25">
      <c r="D802" s="28"/>
      <c r="E802" s="16"/>
    </row>
    <row r="803" spans="1:7" x14ac:dyDescent="0.25">
      <c r="A803" s="1" t="s">
        <v>810</v>
      </c>
      <c r="D803" s="28"/>
      <c r="E803" s="16"/>
    </row>
    <row r="804" spans="1:7" x14ac:dyDescent="0.25">
      <c r="A804" t="s">
        <v>356</v>
      </c>
      <c r="B804" t="s">
        <v>337</v>
      </c>
      <c r="C804" t="s">
        <v>452</v>
      </c>
      <c r="D804" s="28"/>
      <c r="E804" s="16"/>
    </row>
    <row r="805" spans="1:7" ht="6.75" customHeight="1" thickBot="1" x14ac:dyDescent="0.3">
      <c r="D805" s="28"/>
      <c r="E805" s="16"/>
    </row>
    <row r="806" spans="1:7" ht="15.75" thickBot="1" x14ac:dyDescent="0.3">
      <c r="A806" s="3" t="s">
        <v>811</v>
      </c>
      <c r="C806" s="3"/>
      <c r="D806" s="29">
        <v>20.748000000000001</v>
      </c>
      <c r="E806" s="8">
        <f>D806/$D$845</f>
        <v>1.3921963729620809E-2</v>
      </c>
      <c r="F806" s="6">
        <v>25</v>
      </c>
      <c r="G806" s="15"/>
    </row>
    <row r="807" spans="1:7" x14ac:dyDescent="0.25">
      <c r="D807" s="28"/>
      <c r="E807" s="16"/>
    </row>
    <row r="808" spans="1:7" x14ac:dyDescent="0.25">
      <c r="A808" s="1" t="s">
        <v>812</v>
      </c>
      <c r="D808" s="28"/>
      <c r="E808" s="16"/>
    </row>
    <row r="809" spans="1:7" x14ac:dyDescent="0.25">
      <c r="A809" t="s">
        <v>357</v>
      </c>
      <c r="B809" t="s">
        <v>339</v>
      </c>
      <c r="C809" t="s">
        <v>452</v>
      </c>
      <c r="D809" s="28"/>
      <c r="E809" s="16"/>
    </row>
    <row r="810" spans="1:7" ht="6.75" customHeight="1" thickBot="1" x14ac:dyDescent="0.3">
      <c r="D810" s="28"/>
      <c r="E810" s="16"/>
    </row>
    <row r="811" spans="1:7" ht="15.75" thickBot="1" x14ac:dyDescent="0.3">
      <c r="A811" s="3" t="s">
        <v>813</v>
      </c>
      <c r="C811" s="3"/>
      <c r="D811" s="29">
        <v>59.534999999999997</v>
      </c>
      <c r="E811" s="8">
        <f>D811/$D$845</f>
        <v>3.9948144912424079E-2</v>
      </c>
      <c r="F811" s="6">
        <v>25</v>
      </c>
      <c r="G811" s="15"/>
    </row>
    <row r="812" spans="1:7" x14ac:dyDescent="0.25">
      <c r="D812" s="28"/>
      <c r="E812" s="16"/>
    </row>
    <row r="813" spans="1:7" x14ac:dyDescent="0.25">
      <c r="A813" s="1" t="s">
        <v>814</v>
      </c>
      <c r="D813" s="28"/>
      <c r="E813" s="16"/>
    </row>
    <row r="814" spans="1:7" x14ac:dyDescent="0.25">
      <c r="A814" t="s">
        <v>358</v>
      </c>
      <c r="B814" t="s">
        <v>108</v>
      </c>
      <c r="C814" t="s">
        <v>452</v>
      </c>
      <c r="D814" s="28"/>
      <c r="E814" s="16"/>
    </row>
    <row r="815" spans="1:7" ht="6.75" customHeight="1" thickBot="1" x14ac:dyDescent="0.3">
      <c r="D815" s="28"/>
      <c r="E815" s="16"/>
    </row>
    <row r="816" spans="1:7" ht="15.75" thickBot="1" x14ac:dyDescent="0.3">
      <c r="A816" s="3" t="s">
        <v>815</v>
      </c>
      <c r="C816" s="3"/>
      <c r="D816" s="29">
        <v>391.08300000000003</v>
      </c>
      <c r="E816" s="8">
        <f>D816/$D$845</f>
        <v>0.26241774345822705</v>
      </c>
      <c r="F816" s="6">
        <v>25</v>
      </c>
      <c r="G816" s="15"/>
    </row>
    <row r="817" spans="1:8" x14ac:dyDescent="0.25">
      <c r="D817" s="28"/>
      <c r="E817" s="16"/>
    </row>
    <row r="818" spans="1:8" x14ac:dyDescent="0.25">
      <c r="A818" s="1" t="s">
        <v>816</v>
      </c>
      <c r="D818" s="28"/>
      <c r="E818" s="16"/>
    </row>
    <row r="819" spans="1:8" x14ac:dyDescent="0.25">
      <c r="A819" t="s">
        <v>359</v>
      </c>
      <c r="B819" t="s">
        <v>360</v>
      </c>
      <c r="C819" t="s">
        <v>452</v>
      </c>
      <c r="D819" s="28"/>
      <c r="E819" s="16"/>
    </row>
    <row r="820" spans="1:8" ht="6.75" customHeight="1" thickBot="1" x14ac:dyDescent="0.3">
      <c r="D820" s="28"/>
      <c r="E820" s="16"/>
    </row>
    <row r="821" spans="1:8" ht="15.75" thickBot="1" x14ac:dyDescent="0.3">
      <c r="A821" s="3" t="s">
        <v>817</v>
      </c>
      <c r="C821" s="3"/>
      <c r="D821" s="29">
        <v>204.75</v>
      </c>
      <c r="E821" s="8">
        <f>D821/$D$845</f>
        <v>0.13738779996336323</v>
      </c>
      <c r="F821" s="6">
        <v>25</v>
      </c>
      <c r="G821" s="15"/>
    </row>
    <row r="822" spans="1:8" x14ac:dyDescent="0.25">
      <c r="D822" s="28"/>
      <c r="E822" s="16"/>
    </row>
    <row r="823" spans="1:8" x14ac:dyDescent="0.25">
      <c r="A823" t="s">
        <v>361</v>
      </c>
      <c r="B823" t="s">
        <v>39</v>
      </c>
      <c r="D823" s="28"/>
      <c r="E823" s="16"/>
    </row>
    <row r="824" spans="1:8" x14ac:dyDescent="0.25">
      <c r="A824" s="1" t="s">
        <v>818</v>
      </c>
      <c r="D824" s="28"/>
      <c r="E824" s="16"/>
    </row>
    <row r="825" spans="1:8" s="6" customFormat="1" x14ac:dyDescent="0.25">
      <c r="A825" t="s">
        <v>362</v>
      </c>
      <c r="B825" t="s">
        <v>363</v>
      </c>
      <c r="C825" t="s">
        <v>452</v>
      </c>
      <c r="D825" s="28"/>
      <c r="E825" s="16"/>
      <c r="H825"/>
    </row>
    <row r="826" spans="1:8" s="6" customFormat="1" ht="6.75" customHeight="1" thickBot="1" x14ac:dyDescent="0.3">
      <c r="A826"/>
      <c r="B826"/>
      <c r="C826"/>
      <c r="D826" s="28"/>
      <c r="E826" s="16"/>
      <c r="H826"/>
    </row>
    <row r="827" spans="1:8" s="6" customFormat="1" ht="15.75" thickBot="1" x14ac:dyDescent="0.3">
      <c r="A827" s="3" t="s">
        <v>819</v>
      </c>
      <c r="B827"/>
      <c r="C827" s="3"/>
      <c r="D827" s="29">
        <v>69.531000000000006</v>
      </c>
      <c r="E827" s="8">
        <f>D827/$D$845</f>
        <v>4.6655487761917511E-2</v>
      </c>
      <c r="F827" s="6">
        <v>25</v>
      </c>
      <c r="G827" s="15"/>
      <c r="H827"/>
    </row>
    <row r="828" spans="1:8" x14ac:dyDescent="0.25">
      <c r="D828" s="28"/>
      <c r="E828" s="16"/>
    </row>
    <row r="829" spans="1:8" s="6" customFormat="1" x14ac:dyDescent="0.25">
      <c r="A829" s="1" t="s">
        <v>820</v>
      </c>
      <c r="B829"/>
      <c r="C829"/>
      <c r="D829" s="28"/>
      <c r="E829" s="16"/>
      <c r="H829"/>
    </row>
    <row r="830" spans="1:8" s="6" customFormat="1" x14ac:dyDescent="0.25">
      <c r="A830" t="s">
        <v>364</v>
      </c>
      <c r="B830" t="s">
        <v>349</v>
      </c>
      <c r="C830" t="s">
        <v>452</v>
      </c>
      <c r="D830" s="28"/>
      <c r="E830" s="16"/>
      <c r="H830"/>
    </row>
    <row r="831" spans="1:8" ht="6.75" customHeight="1" thickBot="1" x14ac:dyDescent="0.3">
      <c r="D831" s="28"/>
      <c r="E831" s="16"/>
    </row>
    <row r="832" spans="1:8" ht="15.75" thickBot="1" x14ac:dyDescent="0.3">
      <c r="A832" s="3" t="s">
        <v>821</v>
      </c>
      <c r="C832" s="3"/>
      <c r="D832" s="29">
        <v>315.63</v>
      </c>
      <c r="E832" s="8">
        <f>D832/$D$845</f>
        <v>0.21178857778967686</v>
      </c>
      <c r="F832" s="6">
        <v>25</v>
      </c>
      <c r="G832" s="15"/>
    </row>
    <row r="833" spans="1:8" x14ac:dyDescent="0.25">
      <c r="D833" s="28"/>
      <c r="E833" s="16"/>
    </row>
    <row r="834" spans="1:8" s="2" customFormat="1" x14ac:dyDescent="0.25">
      <c r="A834" s="2" t="s">
        <v>365</v>
      </c>
      <c r="B834" s="2" t="s">
        <v>103</v>
      </c>
      <c r="D834" s="33"/>
      <c r="E834" s="17"/>
      <c r="F834" s="7"/>
      <c r="G834" s="7"/>
    </row>
    <row r="835" spans="1:8" x14ac:dyDescent="0.25">
      <c r="A835" s="1" t="s">
        <v>822</v>
      </c>
      <c r="D835" s="28"/>
      <c r="E835" s="16"/>
    </row>
    <row r="836" spans="1:8" x14ac:dyDescent="0.25">
      <c r="A836" t="s">
        <v>367</v>
      </c>
      <c r="B836" t="s">
        <v>368</v>
      </c>
      <c r="C836" t="s">
        <v>452</v>
      </c>
      <c r="D836" s="28"/>
      <c r="E836" s="16"/>
    </row>
    <row r="837" spans="1:8" ht="6.75" customHeight="1" thickBot="1" x14ac:dyDescent="0.3">
      <c r="D837" s="28"/>
      <c r="E837" s="16"/>
    </row>
    <row r="838" spans="1:8" ht="15.75" thickBot="1" x14ac:dyDescent="0.3">
      <c r="A838" s="3" t="s">
        <v>823</v>
      </c>
      <c r="C838" s="3"/>
      <c r="D838" s="29">
        <v>22.428000000000001</v>
      </c>
      <c r="E838" s="8">
        <f>D838/$D$845</f>
        <v>1.5049248242140711E-2</v>
      </c>
      <c r="F838" s="6">
        <v>25</v>
      </c>
      <c r="G838" s="15"/>
    </row>
    <row r="839" spans="1:8" x14ac:dyDescent="0.25">
      <c r="D839" s="28"/>
      <c r="E839" s="16"/>
    </row>
    <row r="840" spans="1:8" x14ac:dyDescent="0.25">
      <c r="A840" s="1" t="s">
        <v>824</v>
      </c>
      <c r="D840" s="28"/>
      <c r="E840" s="16"/>
    </row>
    <row r="841" spans="1:8" x14ac:dyDescent="0.25">
      <c r="A841" t="s">
        <v>369</v>
      </c>
      <c r="B841" t="s">
        <v>370</v>
      </c>
      <c r="C841" t="s">
        <v>452</v>
      </c>
      <c r="D841" s="28"/>
      <c r="E841" s="16"/>
    </row>
    <row r="842" spans="1:8" s="6" customFormat="1" ht="6.75" customHeight="1" thickBot="1" x14ac:dyDescent="0.3">
      <c r="A842"/>
      <c r="B842"/>
      <c r="C842"/>
      <c r="D842" s="28"/>
      <c r="E842" s="16"/>
      <c r="H842"/>
    </row>
    <row r="843" spans="1:8" s="6" customFormat="1" ht="15.75" thickBot="1" x14ac:dyDescent="0.3">
      <c r="A843" s="3" t="s">
        <v>825</v>
      </c>
      <c r="B843"/>
      <c r="C843" s="3"/>
      <c r="D843" s="29">
        <v>133.97999999999999</v>
      </c>
      <c r="E843" s="8">
        <f>D843/$D$845</f>
        <v>8.9900939873462288E-2</v>
      </c>
      <c r="F843" s="6">
        <v>25</v>
      </c>
      <c r="G843" s="15"/>
      <c r="H843"/>
    </row>
    <row r="844" spans="1:8" s="6" customFormat="1" ht="15" customHeight="1" x14ac:dyDescent="0.25">
      <c r="A844"/>
      <c r="B844"/>
      <c r="C844"/>
      <c r="D844" s="27"/>
      <c r="E844" s="1"/>
      <c r="H844"/>
    </row>
    <row r="845" spans="1:8" s="6" customFormat="1" ht="15.75" thickBot="1" x14ac:dyDescent="0.3">
      <c r="A845" s="18" t="s">
        <v>702</v>
      </c>
      <c r="B845" s="19"/>
      <c r="C845" s="18"/>
      <c r="D845" s="30">
        <f>SUM(D843+D838+D832+D827+D821+D816+D811+D806+D801+D795)</f>
        <v>1490.3070000000002</v>
      </c>
      <c r="E845" s="24">
        <f>SUM(E843+E838+E832+E827+E821+E816+E811+E806+E801+E795)</f>
        <v>0.99999999999999978</v>
      </c>
      <c r="F845" s="21"/>
      <c r="G845" s="21"/>
      <c r="H845"/>
    </row>
    <row r="846" spans="1:8" x14ac:dyDescent="0.25">
      <c r="E846" s="1"/>
    </row>
    <row r="847" spans="1:8" s="6" customFormat="1" x14ac:dyDescent="0.25">
      <c r="A847" s="1" t="s">
        <v>438</v>
      </c>
      <c r="B847"/>
      <c r="C847"/>
      <c r="D847" s="27"/>
      <c r="E847" s="1"/>
      <c r="H847"/>
    </row>
    <row r="848" spans="1:8" s="6" customFormat="1" x14ac:dyDescent="0.25">
      <c r="A848" t="s">
        <v>371</v>
      </c>
      <c r="B848" t="s">
        <v>372</v>
      </c>
      <c r="C848"/>
      <c r="D848" s="27"/>
      <c r="E848" s="1"/>
      <c r="H848"/>
    </row>
    <row r="849" spans="1:8" s="6" customFormat="1" x14ac:dyDescent="0.25">
      <c r="A849" t="s">
        <v>373</v>
      </c>
      <c r="B849" t="s">
        <v>286</v>
      </c>
      <c r="C849"/>
      <c r="D849" s="27"/>
      <c r="E849" s="1"/>
      <c r="H849"/>
    </row>
    <row r="850" spans="1:8" s="6" customFormat="1" x14ac:dyDescent="0.25">
      <c r="A850" s="1" t="s">
        <v>655</v>
      </c>
      <c r="B850"/>
      <c r="C850"/>
      <c r="D850" s="27"/>
      <c r="E850" s="1"/>
      <c r="H850"/>
    </row>
    <row r="851" spans="1:8" s="6" customFormat="1" x14ac:dyDescent="0.25">
      <c r="A851" t="s">
        <v>374</v>
      </c>
      <c r="B851" t="s">
        <v>287</v>
      </c>
      <c r="C851" t="s">
        <v>475</v>
      </c>
      <c r="D851" s="27"/>
      <c r="E851" s="1"/>
      <c r="H851"/>
    </row>
    <row r="852" spans="1:8" s="6" customFormat="1" ht="6.75" customHeight="1" thickBot="1" x14ac:dyDescent="0.3">
      <c r="A852"/>
      <c r="B852"/>
      <c r="C852"/>
      <c r="D852" s="28"/>
      <c r="E852" s="16"/>
      <c r="H852"/>
    </row>
    <row r="853" spans="1:8" s="6" customFormat="1" ht="15.75" thickBot="1" x14ac:dyDescent="0.3">
      <c r="A853" s="3" t="s">
        <v>656</v>
      </c>
      <c r="B853"/>
      <c r="C853" s="3"/>
      <c r="D853" s="29">
        <v>11.73</v>
      </c>
      <c r="E853" s="8">
        <f>D853/$D$866</f>
        <v>1.5106868538046641E-2</v>
      </c>
      <c r="F853" s="6">
        <v>25</v>
      </c>
      <c r="G853" s="15"/>
      <c r="H853"/>
    </row>
    <row r="854" spans="1:8" x14ac:dyDescent="0.25">
      <c r="D854" s="28"/>
      <c r="E854" s="16"/>
    </row>
    <row r="855" spans="1:8" s="6" customFormat="1" x14ac:dyDescent="0.25">
      <c r="A855" t="s">
        <v>375</v>
      </c>
      <c r="B855" t="s">
        <v>376</v>
      </c>
      <c r="C855"/>
      <c r="D855" s="28"/>
      <c r="E855" s="16"/>
      <c r="H855"/>
    </row>
    <row r="856" spans="1:8" x14ac:dyDescent="0.25">
      <c r="A856" s="1" t="s">
        <v>657</v>
      </c>
      <c r="D856" s="28"/>
      <c r="E856" s="16"/>
    </row>
    <row r="857" spans="1:8" x14ac:dyDescent="0.25">
      <c r="A857" t="s">
        <v>377</v>
      </c>
      <c r="B857" t="s">
        <v>378</v>
      </c>
      <c r="C857" t="s">
        <v>475</v>
      </c>
      <c r="D857" s="28"/>
      <c r="E857" s="16"/>
    </row>
    <row r="858" spans="1:8" ht="6.75" customHeight="1" thickBot="1" x14ac:dyDescent="0.3">
      <c r="D858" s="28"/>
      <c r="E858" s="16"/>
    </row>
    <row r="859" spans="1:8" ht="15.75" thickBot="1" x14ac:dyDescent="0.3">
      <c r="A859" s="3" t="s">
        <v>658</v>
      </c>
      <c r="C859" s="3"/>
      <c r="D859" s="29">
        <v>217.238</v>
      </c>
      <c r="E859" s="8">
        <f>D859/$D$866</f>
        <v>0.27977714471169446</v>
      </c>
      <c r="F859" s="6">
        <v>25</v>
      </c>
      <c r="G859" s="15"/>
    </row>
    <row r="860" spans="1:8" x14ac:dyDescent="0.25">
      <c r="D860" s="28"/>
      <c r="E860" s="16"/>
    </row>
    <row r="861" spans="1:8" x14ac:dyDescent="0.25">
      <c r="A861" s="1" t="s">
        <v>659</v>
      </c>
      <c r="D861" s="28"/>
      <c r="E861" s="16"/>
    </row>
    <row r="862" spans="1:8" x14ac:dyDescent="0.25">
      <c r="A862" t="s">
        <v>379</v>
      </c>
      <c r="B862" t="s">
        <v>380</v>
      </c>
      <c r="C862" t="s">
        <v>475</v>
      </c>
      <c r="D862" s="28"/>
      <c r="E862" s="16"/>
    </row>
    <row r="863" spans="1:8" ht="6.75" customHeight="1" thickBot="1" x14ac:dyDescent="0.3">
      <c r="D863" s="28"/>
      <c r="E863" s="16"/>
    </row>
    <row r="864" spans="1:8" ht="15.75" thickBot="1" x14ac:dyDescent="0.3">
      <c r="A864" s="3" t="s">
        <v>660</v>
      </c>
      <c r="C864" s="3"/>
      <c r="D864" s="29">
        <v>547.5</v>
      </c>
      <c r="E864" s="8">
        <f>D864/$D$866</f>
        <v>0.70511598675025877</v>
      </c>
      <c r="F864" s="6">
        <v>25</v>
      </c>
      <c r="G864" s="15"/>
    </row>
    <row r="865" spans="1:7" ht="15" customHeight="1" x14ac:dyDescent="0.25">
      <c r="E865" s="1"/>
    </row>
    <row r="866" spans="1:7" ht="15.75" thickBot="1" x14ac:dyDescent="0.3">
      <c r="A866" s="18" t="s">
        <v>703</v>
      </c>
      <c r="B866" s="19"/>
      <c r="C866" s="18"/>
      <c r="D866" s="30">
        <f>SUM(D864+D859+D853)</f>
        <v>776.46800000000007</v>
      </c>
      <c r="E866" s="23">
        <f>SUM(E864+E859+E853)</f>
        <v>0.99999999999999989</v>
      </c>
      <c r="F866" s="21"/>
      <c r="G866" s="21"/>
    </row>
    <row r="867" spans="1:7" x14ac:dyDescent="0.25">
      <c r="E867" s="1"/>
    </row>
    <row r="868" spans="1:7" x14ac:dyDescent="0.25">
      <c r="A868" s="1" t="s">
        <v>439</v>
      </c>
      <c r="E868" s="1"/>
    </row>
    <row r="869" spans="1:7" x14ac:dyDescent="0.25">
      <c r="A869" t="s">
        <v>381</v>
      </c>
      <c r="B869" t="s">
        <v>382</v>
      </c>
      <c r="E869" s="1"/>
    </row>
    <row r="870" spans="1:7" x14ac:dyDescent="0.25">
      <c r="A870" s="1" t="s">
        <v>661</v>
      </c>
      <c r="E870" s="1"/>
    </row>
    <row r="871" spans="1:7" x14ac:dyDescent="0.25">
      <c r="A871" t="s">
        <v>383</v>
      </c>
      <c r="B871" t="s">
        <v>384</v>
      </c>
      <c r="C871" t="s">
        <v>476</v>
      </c>
      <c r="E871" s="1"/>
    </row>
    <row r="872" spans="1:7" ht="6.75" customHeight="1" thickBot="1" x14ac:dyDescent="0.3">
      <c r="E872" s="1"/>
    </row>
    <row r="873" spans="1:7" ht="15.75" thickBot="1" x14ac:dyDescent="0.3">
      <c r="A873" s="3" t="s">
        <v>662</v>
      </c>
      <c r="C873" s="3"/>
      <c r="D873" s="29">
        <v>2898.7</v>
      </c>
      <c r="E873" s="8">
        <f>D873/D875</f>
        <v>1</v>
      </c>
      <c r="F873" s="6">
        <v>30</v>
      </c>
      <c r="G873" s="15"/>
    </row>
    <row r="874" spans="1:7" ht="15" customHeight="1" x14ac:dyDescent="0.25">
      <c r="E874" s="1"/>
    </row>
    <row r="875" spans="1:7" ht="15.75" thickBot="1" x14ac:dyDescent="0.3">
      <c r="A875" s="18" t="s">
        <v>704</v>
      </c>
      <c r="B875" s="19"/>
      <c r="C875" s="18"/>
      <c r="D875" s="30">
        <f>SUM(D873)</f>
        <v>2898.7</v>
      </c>
      <c r="E875" s="20">
        <f>SUM(E873)</f>
        <v>1</v>
      </c>
      <c r="F875" s="21"/>
      <c r="G875" s="21"/>
    </row>
    <row r="876" spans="1:7" x14ac:dyDescent="0.25">
      <c r="E876" s="1"/>
    </row>
    <row r="877" spans="1:7" x14ac:dyDescent="0.25">
      <c r="A877" s="1" t="s">
        <v>440</v>
      </c>
      <c r="E877" s="1"/>
    </row>
    <row r="878" spans="1:7" x14ac:dyDescent="0.25">
      <c r="A878" s="1" t="s">
        <v>663</v>
      </c>
      <c r="E878" s="1"/>
    </row>
    <row r="879" spans="1:7" x14ac:dyDescent="0.25">
      <c r="A879" t="s">
        <v>385</v>
      </c>
      <c r="B879" t="s">
        <v>443</v>
      </c>
      <c r="C879" t="s">
        <v>474</v>
      </c>
      <c r="E879" s="1"/>
    </row>
    <row r="880" spans="1:7" ht="6.75" customHeight="1" thickBot="1" x14ac:dyDescent="0.3">
      <c r="E880" s="1"/>
    </row>
    <row r="881" spans="1:7" ht="15.75" thickBot="1" x14ac:dyDescent="0.3">
      <c r="A881" s="3" t="s">
        <v>664</v>
      </c>
      <c r="C881" s="3"/>
      <c r="D881" s="29">
        <v>2730</v>
      </c>
      <c r="E881" s="8">
        <f>D881/D883</f>
        <v>1</v>
      </c>
      <c r="F881" s="6">
        <v>0</v>
      </c>
      <c r="G881" s="15"/>
    </row>
    <row r="882" spans="1:7" ht="15" customHeight="1" x14ac:dyDescent="0.25">
      <c r="D882" s="28"/>
      <c r="E882" s="16"/>
    </row>
    <row r="883" spans="1:7" ht="15.75" thickBot="1" x14ac:dyDescent="0.3">
      <c r="A883" s="18" t="s">
        <v>705</v>
      </c>
      <c r="B883" s="19"/>
      <c r="C883" s="18"/>
      <c r="D883" s="30">
        <f>SUM(D881)</f>
        <v>2730</v>
      </c>
      <c r="E883" s="20">
        <f>SUM(E881)</f>
        <v>1</v>
      </c>
      <c r="F883" s="21"/>
      <c r="G883" s="21"/>
    </row>
    <row r="884" spans="1:7" x14ac:dyDescent="0.25">
      <c r="E884" s="1"/>
    </row>
    <row r="885" spans="1:7" x14ac:dyDescent="0.25">
      <c r="A885" s="1" t="s">
        <v>441</v>
      </c>
      <c r="E885" s="1"/>
    </row>
    <row r="886" spans="1:7" x14ac:dyDescent="0.25">
      <c r="A886" s="1" t="s">
        <v>665</v>
      </c>
      <c r="E886" s="1"/>
    </row>
    <row r="887" spans="1:7" s="2" customFormat="1" ht="16.5" customHeight="1" x14ac:dyDescent="0.25">
      <c r="A887" s="2" t="s">
        <v>388</v>
      </c>
      <c r="B887" s="2" t="s">
        <v>445</v>
      </c>
      <c r="C887" s="2" t="s">
        <v>473</v>
      </c>
      <c r="D887" s="34"/>
      <c r="E887" s="9"/>
      <c r="F887" s="7"/>
      <c r="G887" s="7"/>
    </row>
    <row r="888" spans="1:7" ht="6.75" customHeight="1" thickBot="1" x14ac:dyDescent="0.3">
      <c r="E888" s="1"/>
    </row>
    <row r="889" spans="1:7" ht="15.75" thickBot="1" x14ac:dyDescent="0.3">
      <c r="A889" s="3" t="s">
        <v>666</v>
      </c>
      <c r="C889" s="3"/>
      <c r="D889" s="29">
        <v>6827.0079999999998</v>
      </c>
      <c r="E889" s="8">
        <f>D889/D896</f>
        <v>0.9655322230267922</v>
      </c>
      <c r="F889" s="6">
        <v>20</v>
      </c>
      <c r="G889" s="15"/>
    </row>
    <row r="890" spans="1:7" ht="15" customHeight="1" x14ac:dyDescent="0.25">
      <c r="E890" s="1"/>
    </row>
    <row r="891" spans="1:7" x14ac:dyDescent="0.25">
      <c r="A891" s="1" t="s">
        <v>826</v>
      </c>
      <c r="E891" s="10"/>
    </row>
    <row r="892" spans="1:7" s="2" customFormat="1" x14ac:dyDescent="0.25">
      <c r="A892" s="2" t="s">
        <v>386</v>
      </c>
      <c r="B892" s="2" t="s">
        <v>387</v>
      </c>
      <c r="C892" s="2" t="s">
        <v>473</v>
      </c>
      <c r="D892" s="34"/>
      <c r="E892" s="9"/>
      <c r="F892" s="7"/>
      <c r="G892" s="7"/>
    </row>
    <row r="893" spans="1:7" ht="6.75" customHeight="1" thickBot="1" x14ac:dyDescent="0.3">
      <c r="E893" s="1"/>
    </row>
    <row r="894" spans="1:7" ht="15.75" thickBot="1" x14ac:dyDescent="0.3">
      <c r="A894" s="3" t="s">
        <v>827</v>
      </c>
      <c r="C894" s="3"/>
      <c r="D894" s="29">
        <v>243.71199999999999</v>
      </c>
      <c r="E894" s="8">
        <f>D894/D896</f>
        <v>3.4467776973207825E-2</v>
      </c>
      <c r="F894" s="6">
        <v>20</v>
      </c>
      <c r="G894" s="15"/>
    </row>
    <row r="895" spans="1:7" x14ac:dyDescent="0.25">
      <c r="E895" s="1"/>
    </row>
    <row r="896" spans="1:7" ht="15.75" thickBot="1" x14ac:dyDescent="0.3">
      <c r="A896" s="22" t="s">
        <v>706</v>
      </c>
      <c r="B896" s="19"/>
      <c r="C896" s="19"/>
      <c r="D896" s="32">
        <f>SUM(D894+D889)</f>
        <v>7070.7199999999993</v>
      </c>
      <c r="E896" s="20">
        <f>SUM(E894+E889)</f>
        <v>1</v>
      </c>
      <c r="F896" s="21"/>
      <c r="G896" s="21"/>
    </row>
    <row r="897" spans="1:7" x14ac:dyDescent="0.25">
      <c r="A897" s="1"/>
      <c r="E897" s="1"/>
    </row>
    <row r="898" spans="1:7" x14ac:dyDescent="0.25">
      <c r="A898" s="1" t="s">
        <v>442</v>
      </c>
      <c r="E898" s="1"/>
    </row>
    <row r="899" spans="1:7" x14ac:dyDescent="0.25">
      <c r="A899" s="1" t="s">
        <v>667</v>
      </c>
      <c r="E899" s="1"/>
    </row>
    <row r="900" spans="1:7" s="2" customFormat="1" x14ac:dyDescent="0.25">
      <c r="A900" s="2" t="s">
        <v>446</v>
      </c>
      <c r="B900" s="2" t="s">
        <v>448</v>
      </c>
      <c r="C900" s="2" t="s">
        <v>451</v>
      </c>
      <c r="D900" s="34"/>
      <c r="E900" s="9"/>
      <c r="F900" s="7"/>
      <c r="G900" s="7"/>
    </row>
    <row r="901" spans="1:7" ht="6.75" customHeight="1" thickBot="1" x14ac:dyDescent="0.3">
      <c r="E901" s="1"/>
    </row>
    <row r="902" spans="1:7" ht="15.75" thickBot="1" x14ac:dyDescent="0.3">
      <c r="A902" s="3" t="s">
        <v>668</v>
      </c>
      <c r="C902" s="3"/>
      <c r="D902" s="29">
        <v>813.11</v>
      </c>
      <c r="E902" s="8">
        <f>D902/D904</f>
        <v>1</v>
      </c>
      <c r="F902" s="6">
        <v>15</v>
      </c>
      <c r="G902" s="15"/>
    </row>
    <row r="903" spans="1:7" ht="15" customHeight="1" x14ac:dyDescent="0.25">
      <c r="E903" s="1"/>
    </row>
    <row r="904" spans="1:7" ht="15.75" thickBot="1" x14ac:dyDescent="0.3">
      <c r="A904" s="18" t="s">
        <v>707</v>
      </c>
      <c r="B904" s="19"/>
      <c r="C904" s="18"/>
      <c r="D904" s="30">
        <f>SUM(D902)</f>
        <v>813.11</v>
      </c>
      <c r="E904" s="20">
        <f>SUM(E902)</f>
        <v>1</v>
      </c>
      <c r="F904" s="21"/>
      <c r="G904" s="21"/>
    </row>
    <row r="905" spans="1:7" x14ac:dyDescent="0.25">
      <c r="E905" s="1"/>
    </row>
    <row r="906" spans="1:7" x14ac:dyDescent="0.25">
      <c r="A906" s="1" t="s">
        <v>444</v>
      </c>
      <c r="E906" s="1"/>
    </row>
    <row r="907" spans="1:7" x14ac:dyDescent="0.25">
      <c r="A907" t="s">
        <v>389</v>
      </c>
      <c r="B907" t="s">
        <v>390</v>
      </c>
      <c r="E907" s="1"/>
    </row>
    <row r="908" spans="1:7" x14ac:dyDescent="0.25">
      <c r="A908" s="1" t="s">
        <v>669</v>
      </c>
      <c r="E908" s="1"/>
    </row>
    <row r="909" spans="1:7" x14ac:dyDescent="0.25">
      <c r="A909" t="s">
        <v>391</v>
      </c>
      <c r="B909" t="s">
        <v>449</v>
      </c>
      <c r="C909" t="s">
        <v>473</v>
      </c>
      <c r="E909" s="1"/>
    </row>
    <row r="910" spans="1:7" ht="6.75" customHeight="1" thickBot="1" x14ac:dyDescent="0.3">
      <c r="E910" s="1"/>
    </row>
    <row r="911" spans="1:7" ht="15.75" thickBot="1" x14ac:dyDescent="0.3">
      <c r="A911" s="3" t="s">
        <v>670</v>
      </c>
      <c r="C911" s="3"/>
      <c r="D911" s="29">
        <v>1734.425</v>
      </c>
      <c r="E911" s="8">
        <f>D911/D913</f>
        <v>1</v>
      </c>
      <c r="F911" s="6">
        <v>15</v>
      </c>
      <c r="G911" s="15"/>
    </row>
    <row r="912" spans="1:7" ht="15" customHeight="1" x14ac:dyDescent="0.25">
      <c r="E912" s="1"/>
    </row>
    <row r="913" spans="1:7" ht="15.75" thickBot="1" x14ac:dyDescent="0.3">
      <c r="A913" s="18" t="s">
        <v>708</v>
      </c>
      <c r="B913" s="19"/>
      <c r="C913" s="18"/>
      <c r="D913" s="30">
        <f>SUM(D911)</f>
        <v>1734.425</v>
      </c>
      <c r="E913" s="20">
        <f>SUM(E911)</f>
        <v>1</v>
      </c>
      <c r="F913" s="21"/>
      <c r="G913" s="21"/>
    </row>
    <row r="914" spans="1:7" x14ac:dyDescent="0.25">
      <c r="E914" s="1"/>
    </row>
    <row r="915" spans="1:7" x14ac:dyDescent="0.25">
      <c r="A915" s="1" t="s">
        <v>447</v>
      </c>
      <c r="E915" s="1"/>
    </row>
    <row r="916" spans="1:7" x14ac:dyDescent="0.25">
      <c r="A916" s="1" t="s">
        <v>671</v>
      </c>
      <c r="E916" s="1"/>
    </row>
    <row r="917" spans="1:7" x14ac:dyDescent="0.25">
      <c r="A917" t="s">
        <v>392</v>
      </c>
      <c r="B917" t="s">
        <v>450</v>
      </c>
      <c r="C917" t="s">
        <v>451</v>
      </c>
      <c r="E917" s="1"/>
    </row>
    <row r="918" spans="1:7" ht="6.75" customHeight="1" thickBot="1" x14ac:dyDescent="0.3">
      <c r="E918" s="1"/>
    </row>
    <row r="919" spans="1:7" ht="15.75" thickBot="1" x14ac:dyDescent="0.3">
      <c r="A919" s="3" t="s">
        <v>672</v>
      </c>
      <c r="C919" s="3"/>
      <c r="D919" s="29">
        <v>5858.6880000000001</v>
      </c>
      <c r="E919" s="8">
        <f>D919/D921</f>
        <v>1</v>
      </c>
      <c r="F919" s="6">
        <v>20</v>
      </c>
      <c r="G919" s="15"/>
    </row>
    <row r="920" spans="1:7" ht="15" customHeight="1" x14ac:dyDescent="0.25">
      <c r="D920" s="28"/>
      <c r="E920" s="16"/>
    </row>
    <row r="921" spans="1:7" ht="15.75" thickBot="1" x14ac:dyDescent="0.3">
      <c r="A921" s="18" t="s">
        <v>709</v>
      </c>
      <c r="B921" s="19"/>
      <c r="C921" s="18"/>
      <c r="D921" s="30">
        <f>SUM(D919)</f>
        <v>5858.6880000000001</v>
      </c>
      <c r="E921" s="20">
        <f>SUM(E919)</f>
        <v>1</v>
      </c>
      <c r="F921" s="21"/>
      <c r="G921" s="21"/>
    </row>
    <row r="922" spans="1:7" x14ac:dyDescent="0.25">
      <c r="E922" s="1"/>
    </row>
    <row r="923" spans="1:7" x14ac:dyDescent="0.25">
      <c r="A923" s="1" t="s">
        <v>828</v>
      </c>
      <c r="E923" s="1"/>
    </row>
    <row r="924" spans="1:7" x14ac:dyDescent="0.25">
      <c r="A924" t="s">
        <v>77</v>
      </c>
      <c r="B924" t="s">
        <v>78</v>
      </c>
      <c r="E924" s="1"/>
    </row>
    <row r="925" spans="1:7" x14ac:dyDescent="0.25">
      <c r="A925" s="1" t="s">
        <v>829</v>
      </c>
      <c r="E925" s="1"/>
    </row>
    <row r="926" spans="1:7" s="2" customFormat="1" x14ac:dyDescent="0.25">
      <c r="A926" s="2" t="s">
        <v>332</v>
      </c>
      <c r="B926" s="2" t="s">
        <v>712</v>
      </c>
      <c r="C926" s="2" t="s">
        <v>711</v>
      </c>
      <c r="D926" s="34"/>
      <c r="E926" s="9"/>
      <c r="F926" s="7"/>
      <c r="G926" s="7"/>
    </row>
    <row r="927" spans="1:7" ht="6.75" customHeight="1" thickBot="1" x14ac:dyDescent="0.3">
      <c r="E927" s="1"/>
    </row>
    <row r="928" spans="1:7" ht="15.75" thickBot="1" x14ac:dyDescent="0.3">
      <c r="A928" s="3" t="s">
        <v>830</v>
      </c>
      <c r="C928" s="3"/>
      <c r="D928" s="29">
        <v>810</v>
      </c>
      <c r="E928" s="8">
        <f>D928/D930</f>
        <v>1</v>
      </c>
      <c r="F928" s="6">
        <v>25</v>
      </c>
      <c r="G928" s="15"/>
    </row>
    <row r="929" spans="1:8" x14ac:dyDescent="0.25">
      <c r="E929" s="1"/>
    </row>
    <row r="930" spans="1:8" ht="15.75" thickBot="1" x14ac:dyDescent="0.3">
      <c r="A930" s="18" t="s">
        <v>831</v>
      </c>
      <c r="B930" s="19"/>
      <c r="C930" s="18"/>
      <c r="D930" s="30">
        <f>SUM(D928)</f>
        <v>810</v>
      </c>
      <c r="E930" s="20">
        <f>SUM(E928)</f>
        <v>1</v>
      </c>
      <c r="F930" s="21"/>
      <c r="G930" s="21"/>
    </row>
    <row r="932" spans="1:8" s="4" customFormat="1" ht="23.25" customHeight="1" x14ac:dyDescent="0.3">
      <c r="A932" s="4" t="s">
        <v>710</v>
      </c>
      <c r="C932" s="35">
        <f>D930+D921+D913+D904+D896+D883+D875+D866+D845+D788+D736+D725+D716+D707+D698+D671+D648+D634+D620+D611+D603+D592+D552+D489+D393+D341+D296+D288+D262+D254+D228+D197+D183+D175+D162+D152+D143+D128</f>
        <v>186005.9797</v>
      </c>
      <c r="D932" s="35"/>
      <c r="G932" s="13"/>
    </row>
    <row r="935" spans="1:8" ht="18.75" x14ac:dyDescent="0.3">
      <c r="A935" s="4" t="s">
        <v>777</v>
      </c>
    </row>
    <row r="936" spans="1:8" ht="9" customHeight="1" x14ac:dyDescent="0.25"/>
    <row r="937" spans="1:8" x14ac:dyDescent="0.25">
      <c r="A937" s="1" t="s">
        <v>781</v>
      </c>
      <c r="B937" t="s">
        <v>784</v>
      </c>
    </row>
    <row r="938" spans="1:8" ht="9" customHeight="1" x14ac:dyDescent="0.25">
      <c r="A938" s="1"/>
    </row>
    <row r="939" spans="1:8" s="1" customFormat="1" x14ac:dyDescent="0.25">
      <c r="A939" s="1" t="s">
        <v>773</v>
      </c>
      <c r="B939" t="s">
        <v>785</v>
      </c>
      <c r="C939"/>
      <c r="D939" s="27"/>
      <c r="E939"/>
      <c r="F939" s="6"/>
      <c r="G939" s="6"/>
      <c r="H939"/>
    </row>
    <row r="940" spans="1:8" s="1" customFormat="1" ht="9" customHeight="1" x14ac:dyDescent="0.25">
      <c r="B940"/>
      <c r="C940"/>
      <c r="D940" s="27"/>
      <c r="E940"/>
      <c r="F940" s="6"/>
      <c r="G940" s="6"/>
      <c r="H940"/>
    </row>
    <row r="941" spans="1:8" s="1" customFormat="1" x14ac:dyDescent="0.25">
      <c r="A941" s="1" t="s">
        <v>774</v>
      </c>
      <c r="B941" t="s">
        <v>786</v>
      </c>
      <c r="C941"/>
      <c r="D941" s="27"/>
      <c r="E941"/>
      <c r="F941" s="6"/>
      <c r="G941" s="6"/>
      <c r="H941"/>
    </row>
    <row r="942" spans="1:8" s="1" customFormat="1" ht="9" customHeight="1" x14ac:dyDescent="0.25">
      <c r="B942"/>
      <c r="C942"/>
      <c r="D942" s="27"/>
      <c r="E942"/>
      <c r="F942" s="6"/>
      <c r="G942" s="6"/>
      <c r="H942"/>
    </row>
    <row r="943" spans="1:8" s="1" customFormat="1" x14ac:dyDescent="0.25">
      <c r="A943" s="1" t="s">
        <v>775</v>
      </c>
      <c r="B943" t="s">
        <v>783</v>
      </c>
      <c r="C943" s="2"/>
      <c r="D943" s="34"/>
      <c r="E943"/>
      <c r="F943" s="14"/>
      <c r="G943" s="14"/>
      <c r="H943"/>
    </row>
    <row r="944" spans="1:8" s="1" customFormat="1" ht="9" customHeight="1" x14ac:dyDescent="0.25">
      <c r="B944"/>
      <c r="C944"/>
      <c r="D944" s="27"/>
      <c r="E944"/>
      <c r="F944" s="6"/>
      <c r="G944" s="6"/>
      <c r="H944"/>
    </row>
    <row r="945" spans="1:8" s="1" customFormat="1" x14ac:dyDescent="0.25">
      <c r="A945" s="1" t="s">
        <v>778</v>
      </c>
      <c r="B945" t="s">
        <v>787</v>
      </c>
      <c r="C945"/>
      <c r="D945" s="27"/>
      <c r="E945"/>
      <c r="F945" s="6"/>
      <c r="G945" s="6"/>
      <c r="H945"/>
    </row>
    <row r="946" spans="1:8" s="1" customFormat="1" ht="9" customHeight="1" x14ac:dyDescent="0.25">
      <c r="B946"/>
      <c r="C946"/>
      <c r="D946" s="27"/>
      <c r="E946"/>
      <c r="F946" s="6"/>
      <c r="G946" s="6"/>
      <c r="H946"/>
    </row>
    <row r="947" spans="1:8" s="1" customFormat="1" x14ac:dyDescent="0.25">
      <c r="A947" s="1" t="s">
        <v>782</v>
      </c>
      <c r="B947" t="s">
        <v>788</v>
      </c>
      <c r="C947"/>
      <c r="D947" s="27"/>
      <c r="E947"/>
      <c r="F947" s="6"/>
      <c r="G947" s="6"/>
      <c r="H947"/>
    </row>
    <row r="948" spans="1:8" s="1" customFormat="1" ht="9" customHeight="1" x14ac:dyDescent="0.25">
      <c r="B948"/>
      <c r="C948"/>
      <c r="D948" s="27"/>
      <c r="E948"/>
      <c r="F948" s="6"/>
      <c r="G948" s="6"/>
      <c r="H948"/>
    </row>
    <row r="949" spans="1:8" s="1" customFormat="1" x14ac:dyDescent="0.25">
      <c r="A949" s="1" t="s">
        <v>780</v>
      </c>
      <c r="B949" t="s">
        <v>789</v>
      </c>
      <c r="C949"/>
      <c r="D949" s="27"/>
      <c r="E949"/>
      <c r="F949" s="6"/>
      <c r="G949" s="6"/>
      <c r="H949"/>
    </row>
    <row r="950" spans="1:8" s="1" customFormat="1" ht="9" customHeight="1" x14ac:dyDescent="0.25">
      <c r="B950"/>
      <c r="C950"/>
      <c r="D950" s="27"/>
      <c r="E950"/>
      <c r="F950" s="6"/>
      <c r="G950" s="6"/>
      <c r="H950"/>
    </row>
    <row r="951" spans="1:8" s="1" customFormat="1" x14ac:dyDescent="0.25">
      <c r="C951"/>
      <c r="D951" s="27"/>
      <c r="E951"/>
      <c r="F951" s="6"/>
      <c r="G951" s="6"/>
      <c r="H951"/>
    </row>
    <row r="952" spans="1:8" s="1" customFormat="1" ht="9" customHeight="1" x14ac:dyDescent="0.25">
      <c r="B952"/>
      <c r="C952"/>
      <c r="D952" s="27"/>
      <c r="E952"/>
      <c r="F952" s="6"/>
      <c r="G952" s="6"/>
      <c r="H952"/>
    </row>
    <row r="953" spans="1:8" s="1" customFormat="1" x14ac:dyDescent="0.25">
      <c r="B953"/>
      <c r="C953"/>
      <c r="D953" s="27"/>
      <c r="E953"/>
      <c r="F953" s="6"/>
      <c r="G953" s="6"/>
      <c r="H953"/>
    </row>
    <row r="954" spans="1:8" s="1" customFormat="1" ht="9" customHeight="1" x14ac:dyDescent="0.25">
      <c r="B954"/>
      <c r="C954"/>
      <c r="D954" s="27"/>
      <c r="E954"/>
      <c r="F954" s="6"/>
      <c r="G954" s="6"/>
      <c r="H954"/>
    </row>
    <row r="956" spans="1:8" ht="9" customHeight="1" x14ac:dyDescent="0.25">
      <c r="A956" s="1"/>
    </row>
    <row r="957" spans="1:8" x14ac:dyDescent="0.25">
      <c r="A957" s="1"/>
    </row>
    <row r="958" spans="1:8" ht="9" customHeight="1" x14ac:dyDescent="0.25">
      <c r="A958" s="1"/>
    </row>
    <row r="959" spans="1:8" x14ac:dyDescent="0.25">
      <c r="A959" s="1"/>
    </row>
  </sheetData>
  <mergeCells count="1">
    <mergeCell ref="C932:D932"/>
  </mergeCells>
  <printOptions gridLines="1"/>
  <pageMargins left="0.39370078740157483" right="0.39370078740157483" top="0.74803149606299213" bottom="0.39370078740157483" header="0.31496062992125984" footer="0.31496062992125984"/>
  <pageSetup paperSize="9" scale="48" fitToHeight="0" orientation="portrait" r:id="rId1"/>
  <headerFooter>
    <oddHeader>&amp;LANNEX II: Llistat de lots</oddHeader>
    <oddFooter>&amp;LExpedient núm. C-19/2021&amp;C&amp;P</oddFooter>
  </headerFooter>
  <rowBreaks count="8" manualBreakCount="8">
    <brk id="110" max="6" man="1"/>
    <brk id="221" max="6" man="1"/>
    <brk id="329" max="6" man="1"/>
    <brk id="439" max="6" man="1"/>
    <brk id="552" max="6" man="1"/>
    <brk id="662" max="6" man="1"/>
    <brk id="770" max="6" man="1"/>
    <brk id="8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Lots i families</vt:lpstr>
      <vt:lpstr>'Lots i families'!Área_de_impresión</vt:lpstr>
      <vt:lpstr>'Lots i families'!Títulos_a_imprimir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Calatrava Cots</dc:creator>
  <cp:lastModifiedBy>Pere Robert</cp:lastModifiedBy>
  <cp:lastPrinted>2021-08-10T08:01:44Z</cp:lastPrinted>
  <dcterms:created xsi:type="dcterms:W3CDTF">2019-03-22T11:49:03Z</dcterms:created>
  <dcterms:modified xsi:type="dcterms:W3CDTF">2021-08-10T08:02:16Z</dcterms:modified>
</cp:coreProperties>
</file>