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CTACIONS\PROCEDIMENT OBERT\ANY 2019\C 4-2019 SUBMINISTRAMENT DE MATERIAL\DOCUMENTS LICITACIÓ\"/>
    </mc:Choice>
  </mc:AlternateContent>
  <xr:revisionPtr revIDLastSave="0" documentId="13_ncr:1_{4F69C73E-85E7-4EA5-88C8-C63585E7DCF8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Lots i families" sheetId="10" r:id="rId1"/>
  </sheets>
  <definedNames>
    <definedName name="_xlnm.Print_Area" localSheetId="0">'Lots i families'!$A$1:$G$1051</definedName>
    <definedName name="Material_Magatzem">#REF!</definedName>
    <definedName name="_xlnm.Print_Titles" localSheetId="0">'Lots i families'!$1:$1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3" i="10" l="1"/>
  <c r="E1029" i="10"/>
  <c r="E1031" i="10"/>
  <c r="D1031" i="10"/>
  <c r="E1020" i="10"/>
  <c r="E1022" i="10"/>
  <c r="D1022" i="10"/>
  <c r="E1012" i="10"/>
  <c r="E1014" i="10"/>
  <c r="D1014" i="10"/>
  <c r="E1003" i="10"/>
  <c r="E1005" i="10"/>
  <c r="D1005" i="10"/>
  <c r="D997" i="10"/>
  <c r="E995" i="10" s="1"/>
  <c r="E982" i="10"/>
  <c r="E984" i="10"/>
  <c r="D984" i="10"/>
  <c r="E974" i="10"/>
  <c r="E976" i="10"/>
  <c r="D976" i="10"/>
  <c r="E965" i="10"/>
  <c r="E960" i="10"/>
  <c r="E967" i="10" s="1"/>
  <c r="E954" i="10"/>
  <c r="D967" i="10"/>
  <c r="E944" i="10"/>
  <c r="E939" i="10"/>
  <c r="E933" i="10"/>
  <c r="E928" i="10"/>
  <c r="E922" i="10"/>
  <c r="E917" i="10"/>
  <c r="E912" i="10"/>
  <c r="E907" i="10"/>
  <c r="E902" i="10"/>
  <c r="E896" i="10"/>
  <c r="D946" i="10"/>
  <c r="E887" i="10"/>
  <c r="E881" i="10"/>
  <c r="E876" i="10"/>
  <c r="E870" i="10"/>
  <c r="E865" i="10"/>
  <c r="E860" i="10"/>
  <c r="E855" i="10"/>
  <c r="E850" i="10"/>
  <c r="E845" i="10"/>
  <c r="E840" i="10"/>
  <c r="D889" i="10"/>
  <c r="E830" i="10"/>
  <c r="E832" i="10" s="1"/>
  <c r="D832" i="10"/>
  <c r="E819" i="10"/>
  <c r="E821" i="10"/>
  <c r="D821" i="10"/>
  <c r="E811" i="10"/>
  <c r="E813" i="10"/>
  <c r="D813" i="10"/>
  <c r="E803" i="10"/>
  <c r="E805" i="10"/>
  <c r="D805" i="10"/>
  <c r="E793" i="10"/>
  <c r="E795" i="10"/>
  <c r="D795" i="10"/>
  <c r="E784" i="10"/>
  <c r="E775" i="10"/>
  <c r="E769" i="10"/>
  <c r="E764" i="10"/>
  <c r="E758" i="10"/>
  <c r="E777" i="10" s="1"/>
  <c r="E786" i="10"/>
  <c r="D786" i="10"/>
  <c r="D777" i="10"/>
  <c r="E748" i="10"/>
  <c r="E741" i="10"/>
  <c r="E736" i="10"/>
  <c r="E750" i="10"/>
  <c r="D750" i="10"/>
  <c r="E725" i="10"/>
  <c r="E720" i="10"/>
  <c r="E727" i="10" s="1"/>
  <c r="D727" i="10"/>
  <c r="E711" i="10"/>
  <c r="E706" i="10"/>
  <c r="D713" i="10"/>
  <c r="E713" i="10"/>
  <c r="E697" i="10"/>
  <c r="E699" i="10"/>
  <c r="D699" i="10"/>
  <c r="E688" i="10"/>
  <c r="E690" i="10"/>
  <c r="D690" i="10"/>
  <c r="E680" i="10"/>
  <c r="E682" i="10"/>
  <c r="D682" i="10"/>
  <c r="E669" i="10"/>
  <c r="E664" i="10"/>
  <c r="E658" i="10"/>
  <c r="E653" i="10"/>
  <c r="E648" i="10"/>
  <c r="E643" i="10"/>
  <c r="E638" i="10"/>
  <c r="D671" i="10"/>
  <c r="E629" i="10"/>
  <c r="E624" i="10"/>
  <c r="E618" i="10"/>
  <c r="E613" i="10"/>
  <c r="E608" i="10"/>
  <c r="E602" i="10"/>
  <c r="E597" i="10"/>
  <c r="E591" i="10"/>
  <c r="E586" i="10"/>
  <c r="E581" i="10"/>
  <c r="E576" i="10"/>
  <c r="D631" i="10"/>
  <c r="E566" i="10"/>
  <c r="E561" i="10"/>
  <c r="E551" i="10"/>
  <c r="E507" i="10"/>
  <c r="D568" i="10"/>
  <c r="E470" i="10"/>
  <c r="E465" i="10"/>
  <c r="E460" i="10"/>
  <c r="E454" i="10"/>
  <c r="E449" i="10"/>
  <c r="E444" i="10"/>
  <c r="E439" i="10"/>
  <c r="E434" i="10"/>
  <c r="E429" i="10"/>
  <c r="E472" i="10" s="1"/>
  <c r="D472" i="10"/>
  <c r="E418" i="10"/>
  <c r="E413" i="10"/>
  <c r="E408" i="10"/>
  <c r="E403" i="10"/>
  <c r="E398" i="10"/>
  <c r="E392" i="10"/>
  <c r="E387" i="10"/>
  <c r="E382" i="10"/>
  <c r="E420" i="10"/>
  <c r="D420" i="10"/>
  <c r="E373" i="10"/>
  <c r="E375" i="10" s="1"/>
  <c r="D375" i="10"/>
  <c r="E365" i="10"/>
  <c r="E360" i="10"/>
  <c r="E354" i="10"/>
  <c r="E349" i="10"/>
  <c r="E367" i="10"/>
  <c r="D367" i="10"/>
  <c r="E339" i="10"/>
  <c r="E341" i="10"/>
  <c r="D341" i="10"/>
  <c r="E331" i="10"/>
  <c r="E325" i="10"/>
  <c r="E320" i="10"/>
  <c r="E315" i="10"/>
  <c r="E333" i="10" s="1"/>
  <c r="D333" i="10"/>
  <c r="E305" i="10"/>
  <c r="E300" i="10"/>
  <c r="E295" i="10"/>
  <c r="E289" i="10"/>
  <c r="E284" i="10"/>
  <c r="E307" i="10" s="1"/>
  <c r="D307" i="10"/>
  <c r="E276" i="10"/>
  <c r="D276" i="10"/>
  <c r="E260" i="10"/>
  <c r="E262" i="10" s="1"/>
  <c r="D262" i="10"/>
  <c r="E252" i="10"/>
  <c r="E247" i="10"/>
  <c r="D254" i="10"/>
  <c r="D241" i="10"/>
  <c r="E231" i="10"/>
  <c r="E229" i="10"/>
  <c r="D231" i="10"/>
  <c r="E220" i="10"/>
  <c r="E214" i="10"/>
  <c r="E222" i="10" s="1"/>
  <c r="D222" i="10"/>
  <c r="E205" i="10"/>
  <c r="E200" i="10"/>
  <c r="E195" i="10"/>
  <c r="E190" i="10"/>
  <c r="E185" i="10"/>
  <c r="E179" i="10"/>
  <c r="E174" i="10"/>
  <c r="E168" i="10"/>
  <c r="E163" i="10"/>
  <c r="E157" i="10"/>
  <c r="E152" i="10"/>
  <c r="E147" i="10"/>
  <c r="E142" i="10"/>
  <c r="E136" i="10"/>
  <c r="E131" i="10"/>
  <c r="E125" i="10"/>
  <c r="E120" i="10"/>
  <c r="E115" i="10"/>
  <c r="E109" i="10"/>
  <c r="E104" i="10"/>
  <c r="E98" i="10"/>
  <c r="E93" i="10"/>
  <c r="E88" i="10"/>
  <c r="E83" i="10"/>
  <c r="E78" i="10"/>
  <c r="E72" i="10"/>
  <c r="E67" i="10"/>
  <c r="E61" i="10"/>
  <c r="E56" i="10"/>
  <c r="E51" i="10"/>
  <c r="E46" i="10"/>
  <c r="E40" i="10"/>
  <c r="E35" i="10"/>
  <c r="E30" i="10"/>
  <c r="E25" i="10"/>
  <c r="E19" i="10"/>
  <c r="E12" i="10"/>
  <c r="E7" i="10"/>
  <c r="E990" i="10" l="1"/>
  <c r="E997" i="10" s="1"/>
  <c r="E239" i="10"/>
  <c r="E241" i="10" s="1"/>
  <c r="E946" i="10"/>
  <c r="E889" i="10"/>
  <c r="E671" i="10"/>
  <c r="E631" i="10"/>
  <c r="E512" i="10"/>
  <c r="E556" i="10"/>
  <c r="E486" i="10"/>
  <c r="E529" i="10"/>
  <c r="E491" i="10"/>
  <c r="E534" i="10"/>
  <c r="E496" i="10"/>
  <c r="E518" i="10"/>
  <c r="E540" i="10"/>
  <c r="E480" i="10"/>
  <c r="E502" i="10"/>
  <c r="E523" i="10"/>
  <c r="E545" i="10"/>
  <c r="E254" i="10"/>
  <c r="E207" i="10"/>
  <c r="E568" i="10" l="1"/>
  <c r="D207" i="10" l="1"/>
</calcChain>
</file>

<file path=xl/sharedStrings.xml><?xml version="1.0" encoding="utf-8"?>
<sst xmlns="http://schemas.openxmlformats.org/spreadsheetml/2006/main" count="1100" uniqueCount="909">
  <si>
    <t>COM011010400000</t>
  </si>
  <si>
    <t>VALVULES DE COMPORTA ROSCADES DE LLAUTO</t>
  </si>
  <si>
    <t>COM011030000000</t>
  </si>
  <si>
    <t>VALVULES DE RETENCIO</t>
  </si>
  <si>
    <t>COM011030100000</t>
  </si>
  <si>
    <t>COM011030200000</t>
  </si>
  <si>
    <t>COM011050000000</t>
  </si>
  <si>
    <t>VALVULES PER COMPTADORS</t>
  </si>
  <si>
    <t>COM011050100000</t>
  </si>
  <si>
    <t>VALVULES PER COMPTADORS EN BATERIA</t>
  </si>
  <si>
    <t>COM011050101000</t>
  </si>
  <si>
    <t>VALVULES PER COMPTADORS EN BATERIA. ENTRADES</t>
  </si>
  <si>
    <t>COM011050102000</t>
  </si>
  <si>
    <t>VALVULES PER COMPTADORS EN BATERIA. SORTIDES</t>
  </si>
  <si>
    <t>COM011050200000</t>
  </si>
  <si>
    <t>VALVULES PER COMPTADORS INDIVIDUALS</t>
  </si>
  <si>
    <t>COM011050201000</t>
  </si>
  <si>
    <t>VALVULES PER COMPTADORS INDIVIDUALS. ENTRADES</t>
  </si>
  <si>
    <t>COM011050202000</t>
  </si>
  <si>
    <t>VALVULES PER COMPTADORS INDIVIDUALS. SORTIDES</t>
  </si>
  <si>
    <t>COM011050400000</t>
  </si>
  <si>
    <t>MANIGUETS DE CONNEXIO PER COMPTADORS/ACCESSORIS</t>
  </si>
  <si>
    <t>COM011500000000</t>
  </si>
  <si>
    <t>ACCESSORIS DE FOSA DUCTIL</t>
  </si>
  <si>
    <t>COM011510000000</t>
  </si>
  <si>
    <t>ACCESSORIS DE FOSA DUCTIL EMBRIDATS</t>
  </si>
  <si>
    <t>COM011510100000</t>
  </si>
  <si>
    <t>CARRETS</t>
  </si>
  <si>
    <t>COM011510200000</t>
  </si>
  <si>
    <t>COLZES</t>
  </si>
  <si>
    <t>COM011510201000</t>
  </si>
  <si>
    <t>COLZES 11º 15'</t>
  </si>
  <si>
    <t>COM011510202000</t>
  </si>
  <si>
    <t>COLZES 22º 30'</t>
  </si>
  <si>
    <t>COM011510203000</t>
  </si>
  <si>
    <t>COLZES 45º</t>
  </si>
  <si>
    <t>COM011510204000</t>
  </si>
  <si>
    <t>COLZES 90º</t>
  </si>
  <si>
    <t>COM011510300000</t>
  </si>
  <si>
    <t>TES</t>
  </si>
  <si>
    <t>COM011510301000</t>
  </si>
  <si>
    <t>TES NOMINALS</t>
  </si>
  <si>
    <t>COM011510302000</t>
  </si>
  <si>
    <t>TES REDUÏDES</t>
  </si>
  <si>
    <t>COM011510400000</t>
  </si>
  <si>
    <t>BRIDES ROSCADES</t>
  </si>
  <si>
    <t>COM011510500000</t>
  </si>
  <si>
    <t>REDUCCIONS</t>
  </si>
  <si>
    <t>COM011510600000</t>
  </si>
  <si>
    <t>BRIDES CEGUES</t>
  </si>
  <si>
    <t>COM011520000000</t>
  </si>
  <si>
    <t>COM011520100000</t>
  </si>
  <si>
    <t>BRIDES ENDOLL</t>
  </si>
  <si>
    <t>COM011520200000</t>
  </si>
  <si>
    <t>BRIDA LLIS</t>
  </si>
  <si>
    <t>COM011520300000</t>
  </si>
  <si>
    <t>COLZES EE</t>
  </si>
  <si>
    <t>COM011520301000</t>
  </si>
  <si>
    <t>COLZES EE 11º 15'</t>
  </si>
  <si>
    <t>COM011520302000</t>
  </si>
  <si>
    <t>COLZES EE 22º 30'</t>
  </si>
  <si>
    <t>COM011520303000</t>
  </si>
  <si>
    <t>COLZES EE 45º</t>
  </si>
  <si>
    <t>COM011520304000</t>
  </si>
  <si>
    <t>COLZES EE 90º</t>
  </si>
  <si>
    <t>COM011520400000</t>
  </si>
  <si>
    <t>MANIGUETS EE</t>
  </si>
  <si>
    <t>COM010500000000</t>
  </si>
  <si>
    <t>CANONADES</t>
  </si>
  <si>
    <t>COM010510000000</t>
  </si>
  <si>
    <t>COM010510100000</t>
  </si>
  <si>
    <t>CANONADES DE PVC</t>
  </si>
  <si>
    <t>COM010530000000</t>
  </si>
  <si>
    <t>CANONADES DE POLIETILE D'ALTA DENSITAT</t>
  </si>
  <si>
    <t>COM010530200000</t>
  </si>
  <si>
    <t>COM010540000000</t>
  </si>
  <si>
    <t>CANONADES DE POLIETILE DE BAIXA DENSITAT</t>
  </si>
  <si>
    <t>COM010540100000</t>
  </si>
  <si>
    <t>COM010550000000</t>
  </si>
  <si>
    <t>SENYALITZACIO DE CANONADES</t>
  </si>
  <si>
    <t>COM010550100000</t>
  </si>
  <si>
    <t>SENYALITZACIO DE CANONADES D'AIGUA POTABLE</t>
  </si>
  <si>
    <t>COM011000000000</t>
  </si>
  <si>
    <t>VALVULES</t>
  </si>
  <si>
    <t>COM011010000000</t>
  </si>
  <si>
    <t>VALVULES DE COMPORTA</t>
  </si>
  <si>
    <t>COM011010100000</t>
  </si>
  <si>
    <t>VALVULES DE COMPORTA AMB BRIDES</t>
  </si>
  <si>
    <t>COM011010200000</t>
  </si>
  <si>
    <t>COM011010300000</t>
  </si>
  <si>
    <t>COM011520500000</t>
  </si>
  <si>
    <t>TES EEE</t>
  </si>
  <si>
    <t>COM011520501000</t>
  </si>
  <si>
    <t>TES EEE NOMINALS</t>
  </si>
  <si>
    <t>COM011520502000</t>
  </si>
  <si>
    <t>TES EEE REDUÏDES</t>
  </si>
  <si>
    <t>COM011520600000</t>
  </si>
  <si>
    <t>TES EEB</t>
  </si>
  <si>
    <t>COM011520601000</t>
  </si>
  <si>
    <t>TES EEB NOMINALS</t>
  </si>
  <si>
    <t>COM011520602000</t>
  </si>
  <si>
    <t>TES EEB REDUÏDES</t>
  </si>
  <si>
    <t>COM011520700000</t>
  </si>
  <si>
    <t>REDUCCIONS EE</t>
  </si>
  <si>
    <t>COM011523000000</t>
  </si>
  <si>
    <t>ACCESSORIS DE FOSA DUCTIL "BLUTOP"</t>
  </si>
  <si>
    <t>COM011523100000</t>
  </si>
  <si>
    <t>BRIDA ENDOLL</t>
  </si>
  <si>
    <t>COM011523200000</t>
  </si>
  <si>
    <t>COM011523300000</t>
  </si>
  <si>
    <t>COM011523301000</t>
  </si>
  <si>
    <t>COM011523302000</t>
  </si>
  <si>
    <t>COM011523303000</t>
  </si>
  <si>
    <t>COM011523304000</t>
  </si>
  <si>
    <t>COM011523400000</t>
  </si>
  <si>
    <t>COM011523401000</t>
  </si>
  <si>
    <t>MANIGUETS EE SEMIPASSANTS</t>
  </si>
  <si>
    <t>COM011523402000</t>
  </si>
  <si>
    <t>MANIGUETS EE NO PASSANTS</t>
  </si>
  <si>
    <t>COM011523500000</t>
  </si>
  <si>
    <t>COM011523501000</t>
  </si>
  <si>
    <t>COM011523502000</t>
  </si>
  <si>
    <t>COM011523600000</t>
  </si>
  <si>
    <t>COM011523601000</t>
  </si>
  <si>
    <t>COM011523602000</t>
  </si>
  <si>
    <t>COM011523700000</t>
  </si>
  <si>
    <t>COM011523800000</t>
  </si>
  <si>
    <t>TAPS</t>
  </si>
  <si>
    <t>COM011523950000</t>
  </si>
  <si>
    <t>COM011530000000</t>
  </si>
  <si>
    <t>ACCESSORIS DE FOSA DUCTIL UNIVERSALS</t>
  </si>
  <si>
    <t>COM011530100000</t>
  </si>
  <si>
    <t>MANIGUETS</t>
  </si>
  <si>
    <t>COM011530101000</t>
  </si>
  <si>
    <t>MANIGUETS UNIVERSALS</t>
  </si>
  <si>
    <t>COM011530102000</t>
  </si>
  <si>
    <t>MANIGUETS UNIVERSALS GRAN TOLERANCIA</t>
  </si>
  <si>
    <t>COM011530103000</t>
  </si>
  <si>
    <t>MANIGUETS UNIVERSALS GRAN TOLERANCIA REDUITS</t>
  </si>
  <si>
    <t>COM011530200000</t>
  </si>
  <si>
    <t>RACORDS BRIDA</t>
  </si>
  <si>
    <t>COM011530201000</t>
  </si>
  <si>
    <t>RACORDS BRIDA UNIVERSALS GRAN TOLERANCIA</t>
  </si>
  <si>
    <t>COM011540000000</t>
  </si>
  <si>
    <t>ACCESSORIS DE FOSA DUCTIL PER A CANONADES PLASTIQUES</t>
  </si>
  <si>
    <t>COM011540100000</t>
  </si>
  <si>
    <t>BRIDES</t>
  </si>
  <si>
    <t>COM011540102000</t>
  </si>
  <si>
    <t>BRIDES DOBLE CAMARA PER PE</t>
  </si>
  <si>
    <t>COM011540103000</t>
  </si>
  <si>
    <t>RACORDS BRIDA PER PE</t>
  </si>
  <si>
    <t>COM011540200000</t>
  </si>
  <si>
    <t>UNIONS</t>
  </si>
  <si>
    <t>COM011540201000</t>
  </si>
  <si>
    <t>UNIONS GIBAULT PER PVC</t>
  </si>
  <si>
    <t>COM011540202000</t>
  </si>
  <si>
    <t>MANIGUETS PER PE</t>
  </si>
  <si>
    <t>COM011540203000</t>
  </si>
  <si>
    <t>ABRAÇADERES PER PE</t>
  </si>
  <si>
    <t>COM011560000000</t>
  </si>
  <si>
    <t>COLLARINS DE PRESA</t>
  </si>
  <si>
    <t>COM011560100000</t>
  </si>
  <si>
    <t>COLLARINS DE PRESA PER CANONADES PLASTIQUES</t>
  </si>
  <si>
    <t>COM011560200000</t>
  </si>
  <si>
    <t>COLLARINS DE PRESA PER CANONADES DE FC</t>
  </si>
  <si>
    <t>COM011560250000</t>
  </si>
  <si>
    <t>COLLARINS DE PRESA PER CANONADA DE FD</t>
  </si>
  <si>
    <t>COM011560300000</t>
  </si>
  <si>
    <t>COLLARINS DE PRESA UNIVERSALS</t>
  </si>
  <si>
    <t>COM011560301000</t>
  </si>
  <si>
    <t>BANDES D'INOX</t>
  </si>
  <si>
    <t>COM011560302000</t>
  </si>
  <si>
    <t>COLLARINS DE PRESA UNIVERSALS SORTIDA EMBRIDADA</t>
  </si>
  <si>
    <t>COM011560304000</t>
  </si>
  <si>
    <t>COLLARINS DE PRESA UNIVERSALS MITJANS SORTIDA ROSCADA</t>
  </si>
  <si>
    <t>COM011560305000</t>
  </si>
  <si>
    <t>COLLARINS DE PRESA UNIVERSALS GROSSOS SORTIDA ROSCADA</t>
  </si>
  <si>
    <t>COM011560307000</t>
  </si>
  <si>
    <t>COLLARINS DE PRESA UNIVERSALS MITJANS SORTIDA ROSCADA. EN CARREGA</t>
  </si>
  <si>
    <t>COM012000000000</t>
  </si>
  <si>
    <t>ACESSORIS DE POLIETILE</t>
  </si>
  <si>
    <t>COM012010000000</t>
  </si>
  <si>
    <t>ACCESSORIS DE POLIETILE ELECTROSOLDABLES</t>
  </si>
  <si>
    <t>COM012010100000</t>
  </si>
  <si>
    <t>COM012010101000</t>
  </si>
  <si>
    <t>COM012010102000</t>
  </si>
  <si>
    <t>COM012010200000</t>
  </si>
  <si>
    <t>COM012010300000</t>
  </si>
  <si>
    <t>COM012010400000</t>
  </si>
  <si>
    <t>COM012010500000</t>
  </si>
  <si>
    <t>COM012020000000</t>
  </si>
  <si>
    <t>ACCESORIS DE POLIETILE SOLDATS A TESTA</t>
  </si>
  <si>
    <t>COM012020100000</t>
  </si>
  <si>
    <t>PORTABRIDES</t>
  </si>
  <si>
    <t>COM012020200000</t>
  </si>
  <si>
    <t>COM012020300000</t>
  </si>
  <si>
    <t>COM012500000000</t>
  </si>
  <si>
    <t>ACCESSORIS METAL.LICS</t>
  </si>
  <si>
    <t>COM012510000000</t>
  </si>
  <si>
    <t>ACCESSORIS DE LLAUTO ROSCATS</t>
  </si>
  <si>
    <t>COM012510100000</t>
  </si>
  <si>
    <t>AROS EXAGONALS</t>
  </si>
  <si>
    <t>COM012510200000</t>
  </si>
  <si>
    <t>COM012510201000</t>
  </si>
  <si>
    <t>COLZES 90º FEMELLA-FEMELLA</t>
  </si>
  <si>
    <t>COM012510202000</t>
  </si>
  <si>
    <t>COLZES 90º MASCLE-FEMELLA</t>
  </si>
  <si>
    <t>COM012510300000</t>
  </si>
  <si>
    <t>CREUS</t>
  </si>
  <si>
    <t>COM012510400000</t>
  </si>
  <si>
    <t>CURVES</t>
  </si>
  <si>
    <t>COM012510401000</t>
  </si>
  <si>
    <t>CURVES FEMELLA-FEMELLA</t>
  </si>
  <si>
    <t>COM012510402000</t>
  </si>
  <si>
    <t>CURVES MASCLE-FEMELLA</t>
  </si>
  <si>
    <t>COM012510500000</t>
  </si>
  <si>
    <t>ENLLAÇOS TRES PECES</t>
  </si>
  <si>
    <t>COM012510600000</t>
  </si>
  <si>
    <t>COM012510601000</t>
  </si>
  <si>
    <t>MANIGUETS NOMINALS</t>
  </si>
  <si>
    <t>COM012510602000</t>
  </si>
  <si>
    <t>MANIGUETS REDUÏTS</t>
  </si>
  <si>
    <t>COM012510700000</t>
  </si>
  <si>
    <t>MARSELLAS</t>
  </si>
  <si>
    <t>COM012510701000</t>
  </si>
  <si>
    <t>MARSELLAS NOMINALS</t>
  </si>
  <si>
    <t>COM012510702000</t>
  </si>
  <si>
    <t>MARSELLAS REDUÏTS</t>
  </si>
  <si>
    <t>COM012510800000</t>
  </si>
  <si>
    <t>MATXONS</t>
  </si>
  <si>
    <t>COM012510801000</t>
  </si>
  <si>
    <t>MATXONS NOMINALS</t>
  </si>
  <si>
    <t>COM012510802000</t>
  </si>
  <si>
    <t>MATXONS REDUÏTS</t>
  </si>
  <si>
    <t>COM012510900000</t>
  </si>
  <si>
    <t>COM012510901000</t>
  </si>
  <si>
    <t>TAPS FEMELLES</t>
  </si>
  <si>
    <t>COM012510902000</t>
  </si>
  <si>
    <t>TAPS MASCLES</t>
  </si>
  <si>
    <t>COM012510950000</t>
  </si>
  <si>
    <t>COM012520000000</t>
  </si>
  <si>
    <t>ACCESSORIS DE LLAUTO FITTING</t>
  </si>
  <si>
    <t>COM012520100000</t>
  </si>
  <si>
    <t>COM012520101000</t>
  </si>
  <si>
    <t>COLZES 90º TUB-TUB</t>
  </si>
  <si>
    <t>COM012520102000</t>
  </si>
  <si>
    <t>COLZES 90º ROSCA MASCLE-TUB</t>
  </si>
  <si>
    <t>COM012520103000</t>
  </si>
  <si>
    <t>COLZES 90º ROSCA FEMELLA-TUB</t>
  </si>
  <si>
    <t>COM012520104000</t>
  </si>
  <si>
    <t>COLZES 45º ROSCA MASCLE-TUB</t>
  </si>
  <si>
    <t>COM012520200000</t>
  </si>
  <si>
    <t>COM012520201000</t>
  </si>
  <si>
    <t>MANIGUETS TUB-TUB</t>
  </si>
  <si>
    <t>COM012520202000</t>
  </si>
  <si>
    <t>MANIGUETS REPARACIO TUB-TUB</t>
  </si>
  <si>
    <t>COM012520300000</t>
  </si>
  <si>
    <t>ENLLAÇOS</t>
  </si>
  <si>
    <t>COM012520301000</t>
  </si>
  <si>
    <t>ENLLAÇOS ROSCA MASCLE-TUB</t>
  </si>
  <si>
    <t>COM012520302000</t>
  </si>
  <si>
    <t>ENLLAÇOS ROSCA FEMELLA-TUB</t>
  </si>
  <si>
    <t>COM012520303000</t>
  </si>
  <si>
    <t>ENLLAÇOS REDUÏTS ROSCA MASCLE-TUB</t>
  </si>
  <si>
    <t>COM012520400000</t>
  </si>
  <si>
    <t>COM012520401000</t>
  </si>
  <si>
    <t>TES TUB-TUB</t>
  </si>
  <si>
    <t>COM012520402000</t>
  </si>
  <si>
    <t>TES ROSCA-TUB</t>
  </si>
  <si>
    <t>COM012530000000</t>
  </si>
  <si>
    <t>COM012530100000</t>
  </si>
  <si>
    <t>COM012530110000</t>
  </si>
  <si>
    <t>ENLLAÇOS ROSCA MASCLE-TUB BRIDA</t>
  </si>
  <si>
    <t>COM012530150000</t>
  </si>
  <si>
    <t>COM012530160000</t>
  </si>
  <si>
    <t>ENLLAÇOS ROSCA FEMELLA-TUB BRIDA</t>
  </si>
  <si>
    <t>COM012530200000</t>
  </si>
  <si>
    <t>COM012530300000</t>
  </si>
  <si>
    <t>ABRAÇADERES TAPAPOROS</t>
  </si>
  <si>
    <t>COM012530301000</t>
  </si>
  <si>
    <t>ABRAÇADERES TAPAPOROS CURTES</t>
  </si>
  <si>
    <t>COM012530302000</t>
  </si>
  <si>
    <t>ABRAÇADERES TAPAPOROS LLARGUES</t>
  </si>
  <si>
    <t>COM013000000000</t>
  </si>
  <si>
    <t>ELEMENTS DE PROTECCIO DE LA XARXA</t>
  </si>
  <si>
    <t>COM013010000000</t>
  </si>
  <si>
    <t>VENTOSES</t>
  </si>
  <si>
    <t>COM013010100000</t>
  </si>
  <si>
    <t>VENTOSES ROSCADES</t>
  </si>
  <si>
    <t>COM013010101000</t>
  </si>
  <si>
    <t>VENTOSES ROSCADES DE BASE METALICA</t>
  </si>
  <si>
    <t>COM013010200000</t>
  </si>
  <si>
    <t>VENTOSES EMBRIDADES</t>
  </si>
  <si>
    <t>COM013020000000</t>
  </si>
  <si>
    <t>FILTRES</t>
  </si>
  <si>
    <t>COM013020100000</t>
  </si>
  <si>
    <t>FILTRES EMBRIDATS DE MALLA</t>
  </si>
  <si>
    <t>COM013500000000</t>
  </si>
  <si>
    <t>HIDRANTS I BOQUES DE REG</t>
  </si>
  <si>
    <t>COM013510000000</t>
  </si>
  <si>
    <t>HIDRANTS AMB ARQUETA</t>
  </si>
  <si>
    <t>COM013530000000</t>
  </si>
  <si>
    <t>BOQUES DE REG</t>
  </si>
  <si>
    <t>COM014030000000</t>
  </si>
  <si>
    <t>ACCESSORIS PER INSTAL.LACIO DE COMPTADORS</t>
  </si>
  <si>
    <t>COM014030100000</t>
  </si>
  <si>
    <t>JUNTES</t>
  </si>
  <si>
    <t>COM014030200000</t>
  </si>
  <si>
    <t>PRECINTES</t>
  </si>
  <si>
    <t>COM015000000000</t>
  </si>
  <si>
    <t>UNIONS ENDOLLADES</t>
  </si>
  <si>
    <t>LUBRICANTS</t>
  </si>
  <si>
    <t>COM015030000000</t>
  </si>
  <si>
    <t>UNIONS ROSCADES</t>
  </si>
  <si>
    <t>COM015030100000</t>
  </si>
  <si>
    <t>SELLANTS PER UNIONS ROSCADES</t>
  </si>
  <si>
    <t>COM015030101000</t>
  </si>
  <si>
    <t>TEFLON</t>
  </si>
  <si>
    <t>COM015030102000</t>
  </si>
  <si>
    <t>ESTOPA I PASTA</t>
  </si>
  <si>
    <t>COM015040000000</t>
  </si>
  <si>
    <t>UNIONS EMBRIDADES</t>
  </si>
  <si>
    <t>COM015040100000</t>
  </si>
  <si>
    <t>JUNTES PER UNIONS EMBRIDADES</t>
  </si>
  <si>
    <t>COM015040101000</t>
  </si>
  <si>
    <t>JUNTES E.P.D.M.</t>
  </si>
  <si>
    <t>COM016000000000</t>
  </si>
  <si>
    <t>ALLOTJAMENT I COBRIMENT D'ELEMENTS</t>
  </si>
  <si>
    <t>COM016010000000</t>
  </si>
  <si>
    <t>ALLOTJAMENT A FAÇANA</t>
  </si>
  <si>
    <t>COM016010100000</t>
  </si>
  <si>
    <t>ARMARIS</t>
  </si>
  <si>
    <t>COM016010200000</t>
  </si>
  <si>
    <t>MARCS I PORTES</t>
  </si>
  <si>
    <t>COM016010201000</t>
  </si>
  <si>
    <t>MARCS I PORTES DE POLIESTER</t>
  </si>
  <si>
    <t>COM016010300000</t>
  </si>
  <si>
    <t>ARQUETES</t>
  </si>
  <si>
    <t>COM016020000000</t>
  </si>
  <si>
    <t>ALLOTJAMENT A VORERA</t>
  </si>
  <si>
    <t>COM016020100000</t>
  </si>
  <si>
    <t>COM016030000000</t>
  </si>
  <si>
    <t>COBRIMENT A VORERA</t>
  </si>
  <si>
    <t>COM016030100000</t>
  </si>
  <si>
    <t>BOQUES DE CLAU</t>
  </si>
  <si>
    <t>COM016030200000</t>
  </si>
  <si>
    <t>TAPES</t>
  </si>
  <si>
    <t>COM016030202000</t>
  </si>
  <si>
    <t>COM016040000000</t>
  </si>
  <si>
    <t>COBRIMENT A CALÇADA</t>
  </si>
  <si>
    <t>COM016040200000</t>
  </si>
  <si>
    <t>COM020000000000</t>
  </si>
  <si>
    <t>XARXA DE SANEJAMENT</t>
  </si>
  <si>
    <t>COM020500000000</t>
  </si>
  <si>
    <t>COM020510000000</t>
  </si>
  <si>
    <t>COM020510100000</t>
  </si>
  <si>
    <t>CANONADES DE PVC DE PARET COMPACTA</t>
  </si>
  <si>
    <t>COM020530000000</t>
  </si>
  <si>
    <t>COM021000000000</t>
  </si>
  <si>
    <t>ACCESSORIS DE PVC ENDOLLATS</t>
  </si>
  <si>
    <t>COM021010000000</t>
  </si>
  <si>
    <t>COM021010100000</t>
  </si>
  <si>
    <t>COLZES 15º</t>
  </si>
  <si>
    <t>COM021010200000</t>
  </si>
  <si>
    <t>COLZES 30º</t>
  </si>
  <si>
    <t>COM021010300000</t>
  </si>
  <si>
    <t>COLZES 67º</t>
  </si>
  <si>
    <t>COM021010500000</t>
  </si>
  <si>
    <t>COLZES 87º</t>
  </si>
  <si>
    <t>COM021020000000</t>
  </si>
  <si>
    <t>INJERT CLIC</t>
  </si>
  <si>
    <t>COM021040000000</t>
  </si>
  <si>
    <t>MANIGUET</t>
  </si>
  <si>
    <t>COM021050000000</t>
  </si>
  <si>
    <t>COM021070000000</t>
  </si>
  <si>
    <t>COM021070100000</t>
  </si>
  <si>
    <t>TES 45º</t>
  </si>
  <si>
    <t>COM021070200000</t>
  </si>
  <si>
    <t>TES 87º</t>
  </si>
  <si>
    <t>COM021500000000</t>
  </si>
  <si>
    <t>ACESSORIS DE PVC ENCOLATS</t>
  </si>
  <si>
    <t>COM021505000000</t>
  </si>
  <si>
    <t>CASQUETS REDUÏTS</t>
  </si>
  <si>
    <t>COM021510000000</t>
  </si>
  <si>
    <t>COM021510100000</t>
  </si>
  <si>
    <t>COM021510200000</t>
  </si>
  <si>
    <t>COM021510300000</t>
  </si>
  <si>
    <t>COM021520000000</t>
  </si>
  <si>
    <t>COM021530000000</t>
  </si>
  <si>
    <t>REDUCCIONS EXCENTRIQUES</t>
  </si>
  <si>
    <t>COM021540000000</t>
  </si>
  <si>
    <t>COM021540100000</t>
  </si>
  <si>
    <t>TES 45 º</t>
  </si>
  <si>
    <t>COM021540200000</t>
  </si>
  <si>
    <t>COM021550000000</t>
  </si>
  <si>
    <t>COM021550100000</t>
  </si>
  <si>
    <t>TAPS COLOR TEULA</t>
  </si>
  <si>
    <t>COM021550200000</t>
  </si>
  <si>
    <t>TAPS COLOR GRIS NO REGISTRABLES</t>
  </si>
  <si>
    <t>COM021550300000</t>
  </si>
  <si>
    <t>TAPS COLOR GRIS REGISTRABLES</t>
  </si>
  <si>
    <t>COM022000000000</t>
  </si>
  <si>
    <t>LUBRICANTS / DISOLVENTS / ADHESIUS</t>
  </si>
  <si>
    <t>COM022010000000</t>
  </si>
  <si>
    <t>COM022010100000</t>
  </si>
  <si>
    <t>COM022020000000</t>
  </si>
  <si>
    <t>UNIONS ENCOLADES</t>
  </si>
  <si>
    <t>COM022020100000</t>
  </si>
  <si>
    <t>DISOLVENTS</t>
  </si>
  <si>
    <t>COM022020200000</t>
  </si>
  <si>
    <t>ADHESIUS</t>
  </si>
  <si>
    <t>COM022500000000</t>
  </si>
  <si>
    <t>ELEMENTS DE RECOLLIDA D'AIGUA PLUVIAL</t>
  </si>
  <si>
    <t>COM022510000000</t>
  </si>
  <si>
    <t>CANALS DE DESGUAS</t>
  </si>
  <si>
    <t>COM022540000000</t>
  </si>
  <si>
    <t>COM022540100000</t>
  </si>
  <si>
    <t>POTES PER EMBORNALS DE FD</t>
  </si>
  <si>
    <t>COM022550000000</t>
  </si>
  <si>
    <t>COM023000000000</t>
  </si>
  <si>
    <t>COBRIMENT D'ELEMENTS</t>
  </si>
  <si>
    <t>COM023010000000</t>
  </si>
  <si>
    <t>COM023020000000</t>
  </si>
  <si>
    <t>LOT-1</t>
  </si>
  <si>
    <t>CANONADES DE FOSA DUCTIL  C30 I C40 "NATURAL" AMB  JUNTA AUTOMÀTICA FLEXIBLE</t>
  </si>
  <si>
    <t>CANONADES DE FOSA DUCTIL C25 "BLUTOP" AMB JUNTA AUTOMÀTICA FLEXIBLE</t>
  </si>
  <si>
    <t>ACCESSORIS DE FOSA DUCTIL ENDOLLATS AMB JUNTA EXPRESS</t>
  </si>
  <si>
    <t>PASTA LUBRICANT</t>
  </si>
  <si>
    <t>LOT-2</t>
  </si>
  <si>
    <t>CANONADES DE POLIETILE PE-100 PER AIGUA POTABLE EN BARRA</t>
  </si>
  <si>
    <t>CANONADES DE POLIETILE PE-40 EN ROTLLE PN 10</t>
  </si>
  <si>
    <t>LOT-3</t>
  </si>
  <si>
    <t>LOT-4</t>
  </si>
  <si>
    <t>LOT-5</t>
  </si>
  <si>
    <t>LOT-6</t>
  </si>
  <si>
    <t>VALVULES DE COMPORTA DE COLL LLIS 32/70</t>
  </si>
  <si>
    <t>VALVULES DE COMPORTA ROSCADES 03/00</t>
  </si>
  <si>
    <t>VALVULES DE RETENCIO DE PLAT PARTIT PN16</t>
  </si>
  <si>
    <t>VALVULES DE RETENCIO DE PLAT VERTICAL MOD. 286</t>
  </si>
  <si>
    <t>LOT-7</t>
  </si>
  <si>
    <t>LOT-8</t>
  </si>
  <si>
    <t>LOT-9</t>
  </si>
  <si>
    <t>LOT-10</t>
  </si>
  <si>
    <t>LOT-11</t>
  </si>
  <si>
    <t>LOT-12</t>
  </si>
  <si>
    <t>LOT-13</t>
  </si>
  <si>
    <t>RACORDS DE CONNEXIÓ PER COMPTADORS</t>
  </si>
  <si>
    <t>LOT-14</t>
  </si>
  <si>
    <t>LOT-15</t>
  </si>
  <si>
    <t>ACCESSORIS DE FOSA MAL·LEABLE PER A CANONADES METÀL-LIQUES</t>
  </si>
  <si>
    <t>LOT-16</t>
  </si>
  <si>
    <t>LOT-17</t>
  </si>
  <si>
    <t>LOT-18</t>
  </si>
  <si>
    <t>LOT-19</t>
  </si>
  <si>
    <t>LOT-20</t>
  </si>
  <si>
    <t>LOT-22</t>
  </si>
  <si>
    <t>LOT-21</t>
  </si>
  <si>
    <t>LOT-23</t>
  </si>
  <si>
    <t>SELLANTS DE ROSQUES/JUNTES</t>
  </si>
  <si>
    <t>LOT-24</t>
  </si>
  <si>
    <t>LOT-25</t>
  </si>
  <si>
    <t>LOT-26</t>
  </si>
  <si>
    <t>TAPES DE FOSA DUCTIL B125</t>
  </si>
  <si>
    <t>LOT-27</t>
  </si>
  <si>
    <t>TAPES DE FOSA DUCTIL D400</t>
  </si>
  <si>
    <t>COM016040201000</t>
  </si>
  <si>
    <t>MARC I TAPA RECANGULAR AMPLADA INTERIOR LLIURE &gt; 650 MM</t>
  </si>
  <si>
    <t>LOT-28</t>
  </si>
  <si>
    <t>COM016040202000</t>
  </si>
  <si>
    <t>MARC I TAPA RECANGULAR AMPLADA INTERIOR LLIURE  650 MM</t>
  </si>
  <si>
    <t>LOT-29</t>
  </si>
  <si>
    <t>COM016040203000</t>
  </si>
  <si>
    <t>MARC I TAPA RODONS</t>
  </si>
  <si>
    <t>LOT-30</t>
  </si>
  <si>
    <t>LOT-31</t>
  </si>
  <si>
    <t>LOT-32</t>
  </si>
  <si>
    <t>LOT-33</t>
  </si>
  <si>
    <t>LOT-34</t>
  </si>
  <si>
    <t>LOT-35</t>
  </si>
  <si>
    <t>MARC I REIXA PER EMBORNALS FD C250</t>
  </si>
  <si>
    <t>LOT-36</t>
  </si>
  <si>
    <t>MARC I REIXA PER INTERCEPTORS FD D400</t>
  </si>
  <si>
    <t>COM022560000000</t>
  </si>
  <si>
    <t>LOT-37</t>
  </si>
  <si>
    <t>MARC I REIXA PER EMBORNAL RODO FD D400</t>
  </si>
  <si>
    <t>LOT-38</t>
  </si>
  <si>
    <t>COBRIMENT A VORERA B125</t>
  </si>
  <si>
    <t>COBRIMENT A CALÇADA D400</t>
  </si>
  <si>
    <t>LOT-39</t>
  </si>
  <si>
    <t>SAINT-GOBAIN</t>
  </si>
  <si>
    <t>FERROPLAST</t>
  </si>
  <si>
    <t>AVK</t>
  </si>
  <si>
    <t>STANDARD HIDRAULICA</t>
  </si>
  <si>
    <t>BELGICAST</t>
  </si>
  <si>
    <t>HIDROTEN</t>
  </si>
  <si>
    <t>ACUSTER</t>
  </si>
  <si>
    <t>HUOT</t>
  </si>
  <si>
    <t>HAWLE</t>
  </si>
  <si>
    <t>PLASSON</t>
  </si>
  <si>
    <t>MT BUSINESS KEY</t>
  </si>
  <si>
    <t>INYECTOMETAL</t>
  </si>
  <si>
    <t>CALEFFI-DECA</t>
  </si>
  <si>
    <t>GREINER</t>
  </si>
  <si>
    <t>GEBO</t>
  </si>
  <si>
    <t>ARI</t>
  </si>
  <si>
    <t>TALLERS LLOBREGAT</t>
  </si>
  <si>
    <t>ESSELLE-ALGAHER</t>
  </si>
  <si>
    <t>GEB</t>
  </si>
  <si>
    <t>TEIDE INDUSTRIAL</t>
  </si>
  <si>
    <t>SOLCO</t>
  </si>
  <si>
    <t>ACCYSA</t>
  </si>
  <si>
    <t>EJ (NORINCO)</t>
  </si>
  <si>
    <t>COFUNCO</t>
  </si>
  <si>
    <t>ITALSAN</t>
  </si>
  <si>
    <t>IBIDE</t>
  </si>
  <si>
    <t>COLLAK</t>
  </si>
  <si>
    <t>ULMA</t>
  </si>
  <si>
    <t>FAMILIA 1.1</t>
  </si>
  <si>
    <t>TOTAL FAMILIA 1.14</t>
  </si>
  <si>
    <t>TOTAL FAMILIA 1.1</t>
  </si>
  <si>
    <t>FAMILIA 1.2</t>
  </si>
  <si>
    <t>TOTAL FAMILIA 1.2</t>
  </si>
  <si>
    <t>FAMILIA 1.3</t>
  </si>
  <si>
    <t>TOTAL FAMILIA 1.3</t>
  </si>
  <si>
    <t>FAMILIA 1.4</t>
  </si>
  <si>
    <t>TOTAL FAMILIA 1.4</t>
  </si>
  <si>
    <t>FAMILIA 1.5</t>
  </si>
  <si>
    <t>TOTAL FAMILIA 1.5</t>
  </si>
  <si>
    <t>FAMILIA 1.6</t>
  </si>
  <si>
    <t>TOTAL FAMILIA 1.6</t>
  </si>
  <si>
    <t>FAMILIA 1.7</t>
  </si>
  <si>
    <t>TOTAL FAMILIA 1.7</t>
  </si>
  <si>
    <t>FAMILIA 1.8</t>
  </si>
  <si>
    <t>TOTAL FAMILIA 1.8</t>
  </si>
  <si>
    <t>FAMILIA 1.9</t>
  </si>
  <si>
    <t>TOTAL FAMILIA 1.9</t>
  </si>
  <si>
    <t>FAMILIA 1.10</t>
  </si>
  <si>
    <t>TOTAL FAMILIA 1.10</t>
  </si>
  <si>
    <t>FAMILIA 1.11</t>
  </si>
  <si>
    <t>TOTAL FAMILIA 1.11</t>
  </si>
  <si>
    <t>FAMILIA 1.12</t>
  </si>
  <si>
    <t>TOTAL FAMILIA 1.12</t>
  </si>
  <si>
    <t>FAMILIA 1.13</t>
  </si>
  <si>
    <t>TOTAL FAMILIA 1.13</t>
  </si>
  <si>
    <t>FAMILIA 1.14</t>
  </si>
  <si>
    <t>FAMILIA 1.15</t>
  </si>
  <si>
    <t>TOTAL FAMILIA 1.15</t>
  </si>
  <si>
    <t>FAMILIA 1.16</t>
  </si>
  <si>
    <t>TOTAL FAMILIA 1.16</t>
  </si>
  <si>
    <t>FAMILIA 1.17</t>
  </si>
  <si>
    <t>TOTAL FAMILIA 1.17</t>
  </si>
  <si>
    <t>FAMILIA 1.18</t>
  </si>
  <si>
    <t>TOTAL FAMILIA 1.18</t>
  </si>
  <si>
    <t>FAMILIA 1.19</t>
  </si>
  <si>
    <t>TOTAL FAMILIA 1.19</t>
  </si>
  <si>
    <t>FAMILIA 1.20</t>
  </si>
  <si>
    <t>TOTAL FAMILIA 1.20</t>
  </si>
  <si>
    <t>FAMILIA 1.21</t>
  </si>
  <si>
    <t>TOTAL FAMILIA 1.21</t>
  </si>
  <si>
    <t>FAMILIA 1.22</t>
  </si>
  <si>
    <t>TOTAL FAMILIA 1.22</t>
  </si>
  <si>
    <t>FAMILIA 1.23</t>
  </si>
  <si>
    <t>TOTAL FAMILIA 1.23</t>
  </si>
  <si>
    <t>FAMILIA 1.24</t>
  </si>
  <si>
    <t>TOTAL FAMILIA 1.24</t>
  </si>
  <si>
    <t>FAMILIA 1.25</t>
  </si>
  <si>
    <t>TOTAL FAMILIA 1.25</t>
  </si>
  <si>
    <t>FAMILIA 1.26</t>
  </si>
  <si>
    <t>TOTAL FAMILIA 1.26</t>
  </si>
  <si>
    <t>FAMILIA 1.27</t>
  </si>
  <si>
    <t>TOTAL FAMILIA 1.27</t>
  </si>
  <si>
    <t>FAMILIA 1.28</t>
  </si>
  <si>
    <t>TOTAL FAMILIA 1.28</t>
  </si>
  <si>
    <t>FAMILIA 1.29</t>
  </si>
  <si>
    <t>TOTAL FAMILIA 1.29</t>
  </si>
  <si>
    <t>FAMILIA 1.30</t>
  </si>
  <si>
    <t>TOTAL FAMILIA 1.30</t>
  </si>
  <si>
    <t>FAMILIA 1.31</t>
  </si>
  <si>
    <t>TOTAL FAMILIA 1.31</t>
  </si>
  <si>
    <t>FAMILIA 2.1</t>
  </si>
  <si>
    <t>FAMILIA 2.2</t>
  </si>
  <si>
    <t>TOTAL FAMILIA 2.1</t>
  </si>
  <si>
    <t>FAMILIA 3.1</t>
  </si>
  <si>
    <t>FAMILIA 1.32</t>
  </si>
  <si>
    <t>TOTAL FAMILIA 1.32</t>
  </si>
  <si>
    <t>FAMILIA 1.33</t>
  </si>
  <si>
    <t>FAMILIA 1.34</t>
  </si>
  <si>
    <t>TOTAL FAMILIA 1.33</t>
  </si>
  <si>
    <t>TOTAL FAMILIA 1.34</t>
  </si>
  <si>
    <t>FAMILIA 1.35</t>
  </si>
  <si>
    <t>TOTAL FAMILIA 1.35</t>
  </si>
  <si>
    <t>FAMILIA 1.36</t>
  </si>
  <si>
    <t>TOTAL FAMILIA 1.36</t>
  </si>
  <si>
    <t>FAMILIA 1.37</t>
  </si>
  <si>
    <t>TOTAL FAMILIA 1.37</t>
  </si>
  <si>
    <t>TOTAL FAMILIA 3.1</t>
  </si>
  <si>
    <t>FAMILIA 4.1</t>
  </si>
  <si>
    <t>TOTAL FAMILIA 4.1</t>
  </si>
  <si>
    <t>FAMILIA 5.1</t>
  </si>
  <si>
    <t>TOTAL FAMILIA 5.1</t>
  </si>
  <si>
    <t>FAMILIA 6.1</t>
  </si>
  <si>
    <t>TOTAL FAMILIA 6.1</t>
  </si>
  <si>
    <t>FAMILIA 7.1</t>
  </si>
  <si>
    <t>TOTAL FAMILIA 7.1</t>
  </si>
  <si>
    <t>FAMILIA 7.2</t>
  </si>
  <si>
    <t>TOTAL FAMILIA 7.2</t>
  </si>
  <si>
    <t>FAMILIA 8.1</t>
  </si>
  <si>
    <t>TOTAL FAMILIA 8.1</t>
  </si>
  <si>
    <t>FAMILIA 8.2</t>
  </si>
  <si>
    <t>TOTAL FAMILIA 8.2</t>
  </si>
  <si>
    <t>FAMILIA 8.3</t>
  </si>
  <si>
    <t>TOTAL FAMILIA 8.3</t>
  </si>
  <si>
    <t>FAMILIA 8.4</t>
  </si>
  <si>
    <t>TOTAL FAMILIA 8.4</t>
  </si>
  <si>
    <t>FAMILIA 9.1</t>
  </si>
  <si>
    <t>TOTAL FAMILIA 9.1</t>
  </si>
  <si>
    <t>FAMILIA 9.2</t>
  </si>
  <si>
    <t>TOTAL FAMILIA 9.2</t>
  </si>
  <si>
    <t>FAMILIA 9.3</t>
  </si>
  <si>
    <t>TOTAL FAMILIA 9.3</t>
  </si>
  <si>
    <t>FAMILIA 9.4</t>
  </si>
  <si>
    <t>TOTAL FAMILIA 9.4</t>
  </si>
  <si>
    <t>FAMILIA 10.1</t>
  </si>
  <si>
    <t>TOTAL FAMILIA 10.1</t>
  </si>
  <si>
    <t>FAMILIA 11.1</t>
  </si>
  <si>
    <t>TOTAL FAMILIA 11.1</t>
  </si>
  <si>
    <t>FAMILIA 11.2</t>
  </si>
  <si>
    <t>TOTAL FAMILIA 11.2</t>
  </si>
  <si>
    <t>FAMILIA 11.3</t>
  </si>
  <si>
    <t>TOTAL FAMILIA 11.3</t>
  </si>
  <si>
    <t>FAMILIA 11.4</t>
  </si>
  <si>
    <t>TOTAL FAMILIA 11.4</t>
  </si>
  <si>
    <t>FAMILIA 12.1</t>
  </si>
  <si>
    <t>TOTAL FAMILIA 12.1</t>
  </si>
  <si>
    <t>FAMILIA 13.1</t>
  </si>
  <si>
    <t>TOTAL FAMILIA 13.1</t>
  </si>
  <si>
    <t>FAMILIA 13.2</t>
  </si>
  <si>
    <t>TOTAL FAMILIA 13.2</t>
  </si>
  <si>
    <t>FAMILIA 13.3</t>
  </si>
  <si>
    <t>TOTAL FAMILIA 13.3</t>
  </si>
  <si>
    <t>FAMILIA 13.4</t>
  </si>
  <si>
    <t>TOTAL FAMILIA 13.4</t>
  </si>
  <si>
    <t>FAMILIA 13.5</t>
  </si>
  <si>
    <t>TOTAL FAMILIA 13.5</t>
  </si>
  <si>
    <t>FAMILIA 13.6</t>
  </si>
  <si>
    <t>TOTAL FAMILIA 13.6</t>
  </si>
  <si>
    <t>FAMILIA 13.7</t>
  </si>
  <si>
    <t>TOTAL FAMILIA 13.7</t>
  </si>
  <si>
    <t>FAMILIA 13.8</t>
  </si>
  <si>
    <t>TOTAL FAMILIA 13.8</t>
  </si>
  <si>
    <t>FAMILIA 14.1</t>
  </si>
  <si>
    <t>TOTAL FAMILIA 14.1</t>
  </si>
  <si>
    <t>FAMILIA 14.2</t>
  </si>
  <si>
    <t>TOTAL FAMILIA 14.2</t>
  </si>
  <si>
    <t>FAMILIA 14.3</t>
  </si>
  <si>
    <t>TOTAL FAMILIA 14.3</t>
  </si>
  <si>
    <t>FAMILIA 14.4</t>
  </si>
  <si>
    <t>TOTAL FAMILIA 14.4</t>
  </si>
  <si>
    <t>FAMILIA 14.5</t>
  </si>
  <si>
    <t>TOTAL FAMILIA 14.5</t>
  </si>
  <si>
    <t>FAMILIA 14.6</t>
  </si>
  <si>
    <t>TOTAL FAMILIA 14.6</t>
  </si>
  <si>
    <t>FAMILIA 14.7</t>
  </si>
  <si>
    <t>TOTAL FAMILIA 14.7</t>
  </si>
  <si>
    <t>FAMILIA 14.8</t>
  </si>
  <si>
    <t>TOTAL FAMILIA 14.8</t>
  </si>
  <si>
    <t>FAMILIA 14.9</t>
  </si>
  <si>
    <t>TOTAL FAMILIA 14.9</t>
  </si>
  <si>
    <t>FAMILIA 15.1</t>
  </si>
  <si>
    <t>TOTAL FAMILIA 15.1</t>
  </si>
  <si>
    <t>FAMILIA 15.2</t>
  </si>
  <si>
    <t>TOTAL FAMILIA 15.2</t>
  </si>
  <si>
    <t>FAMILIA 15.3</t>
  </si>
  <si>
    <t>TOTAL FAMILIA 15.3</t>
  </si>
  <si>
    <t>FAMILIA 15.4</t>
  </si>
  <si>
    <t>TOTAL FAMILIA 15.4</t>
  </si>
  <si>
    <t>FAMILIA 15.5</t>
  </si>
  <si>
    <t>TOTAL FAMILIA 15.5</t>
  </si>
  <si>
    <t>FAMILIA 15.6</t>
  </si>
  <si>
    <t>TOTAL FAMILIA 15.6</t>
  </si>
  <si>
    <t>FAMILIA 15.7</t>
  </si>
  <si>
    <t>TOTAL FAMILIA 15.7</t>
  </si>
  <si>
    <t>FAMILIA 16.1</t>
  </si>
  <si>
    <t>TOTAL FAMILIA 16.1</t>
  </si>
  <si>
    <t>TOTAL FAMILIA 17.1</t>
  </si>
  <si>
    <t>FAMILIA 17.1</t>
  </si>
  <si>
    <t>FAMILIA 18.1</t>
  </si>
  <si>
    <t>TOTAL FAMILIA 18.1</t>
  </si>
  <si>
    <t>FAMILIA 19.1</t>
  </si>
  <si>
    <t>TOTAL FAMILIA 19.1</t>
  </si>
  <si>
    <t>FAMILIA 20.1</t>
  </si>
  <si>
    <t>TOTAL FAMILIA 20.1</t>
  </si>
  <si>
    <t>FAMILIA 21.1</t>
  </si>
  <si>
    <t>TOTAL FAMILIA 21.1</t>
  </si>
  <si>
    <t>FAMILIA 22.1</t>
  </si>
  <si>
    <t>TOTAL FAMILIA 22.1</t>
  </si>
  <si>
    <t>FAMILIA 22.2</t>
  </si>
  <si>
    <t>TOTAL FAMILIA 22.2</t>
  </si>
  <si>
    <t>FAMILIA 23.1</t>
  </si>
  <si>
    <t>TOTAL FAMILIA 23.1</t>
  </si>
  <si>
    <t>FAMILIA 23.2</t>
  </si>
  <si>
    <t>TOTAL FAMILIA 23.2</t>
  </si>
  <si>
    <t>FAMILIA 23.3</t>
  </si>
  <si>
    <t>TOTAL FAMILIA 23.3</t>
  </si>
  <si>
    <t>FAMILIA 24.1</t>
  </si>
  <si>
    <t>TOTAL FAMILIA 24.1</t>
  </si>
  <si>
    <t>FAMILIA 24.2</t>
  </si>
  <si>
    <t>TOTAL FAMILIA 24.2</t>
  </si>
  <si>
    <t>FAMILIA 24.3</t>
  </si>
  <si>
    <t>TOTAL FAMILIA 24.3</t>
  </si>
  <si>
    <t>FAMILIA 24.4</t>
  </si>
  <si>
    <t>TOTAL FAMILIA 24.4</t>
  </si>
  <si>
    <t>FAMILIA 25.1</t>
  </si>
  <si>
    <t>TOTAL FAMILIA 25.1</t>
  </si>
  <si>
    <t>FAMILIA 26.1</t>
  </si>
  <si>
    <t>TOTAL FAMILIA 26.1</t>
  </si>
  <si>
    <t>FAMILIA 27.1</t>
  </si>
  <si>
    <t>TOTAL FAMILIA 27.1</t>
  </si>
  <si>
    <t>FAMILIA 28.1</t>
  </si>
  <si>
    <t>TOTAL FAMILIA 28.1</t>
  </si>
  <si>
    <t>FAMILIA 29.1</t>
  </si>
  <si>
    <t>TOTAL FAMILIA 29.1</t>
  </si>
  <si>
    <t>FAMILIA 30.1</t>
  </si>
  <si>
    <t>TOTAL FAMILIA 30.1</t>
  </si>
  <si>
    <t>FAMILIA 31.1</t>
  </si>
  <si>
    <t>TOTAL FAMILIA 31.1</t>
  </si>
  <si>
    <t>FAMILIA 31.2</t>
  </si>
  <si>
    <t>TOTAL FAMILIA 31.2</t>
  </si>
  <si>
    <t>FAMILIA 31.3</t>
  </si>
  <si>
    <t>TOTAL FAMILIA 31.3</t>
  </si>
  <si>
    <t>FAMILIA 31.4</t>
  </si>
  <si>
    <t>TOTAL FAMILIA 31.4</t>
  </si>
  <si>
    <t>FAMILIA 31.5</t>
  </si>
  <si>
    <t>TOTAL FAMILIA 31.5</t>
  </si>
  <si>
    <t>FAMILIA 31.6</t>
  </si>
  <si>
    <t>TOTAL FAMILIA 31.6</t>
  </si>
  <si>
    <t>FAMILIA 31.7</t>
  </si>
  <si>
    <t>TOTAL FAMILIA 31.7</t>
  </si>
  <si>
    <t>FAMILIA 31.8</t>
  </si>
  <si>
    <t>TOTAL FAMILIA 31.8</t>
  </si>
  <si>
    <t>FAMILIA 31.9</t>
  </si>
  <si>
    <t>TOTAL FAMILIA 31.9</t>
  </si>
  <si>
    <t>FAMILIA 31.10</t>
  </si>
  <si>
    <t>TOTAL FAMILIA 31.10</t>
  </si>
  <si>
    <t>FAMILIA 32.1</t>
  </si>
  <si>
    <t>TOTAL FAMILIA 32.1</t>
  </si>
  <si>
    <t>FAMILIA 32.2</t>
  </si>
  <si>
    <t>TOTAL FAMILIA 32.2</t>
  </si>
  <si>
    <t>FAMILIA 32.3</t>
  </si>
  <si>
    <t>TOTAL FAMILIA 32.3</t>
  </si>
  <si>
    <t>FAMILIA 32.4</t>
  </si>
  <si>
    <t>TOTAL FAMILIA 32.4</t>
  </si>
  <si>
    <t>FAMILIA 32.5</t>
  </si>
  <si>
    <t>TOTAL FAMILIA 32.5</t>
  </si>
  <si>
    <t>FAMILIA 32.6</t>
  </si>
  <si>
    <t>TOTAL FAMILIA 32.6</t>
  </si>
  <si>
    <t>FAMILIA 32.7</t>
  </si>
  <si>
    <t>TOTAL FAMILIA 32.7</t>
  </si>
  <si>
    <t>FAMILIA 32.8</t>
  </si>
  <si>
    <t>TOTAL FAMILIA 32.8</t>
  </si>
  <si>
    <t>FAMILIA 32.9</t>
  </si>
  <si>
    <t>TOTAL FAMILIA 32.9</t>
  </si>
  <si>
    <t>FAMILIA 32.10</t>
  </si>
  <si>
    <t>TOTAL FAMILIA 32.10</t>
  </si>
  <si>
    <t>FAMILIA 33.1</t>
  </si>
  <si>
    <t>TOTAL FAMILIA 33.1</t>
  </si>
  <si>
    <t>FAMILIA 33.2</t>
  </si>
  <si>
    <t>TOTAL FAMILIA 33.2</t>
  </si>
  <si>
    <t>FAMILIA 33.3</t>
  </si>
  <si>
    <t>TOTAL FAMILIA 33.3</t>
  </si>
  <si>
    <t>FAMILIA 34.1</t>
  </si>
  <si>
    <t>TOTAL FAMILIA 34.1</t>
  </si>
  <si>
    <t>FAMILIA 35.1</t>
  </si>
  <si>
    <t>TOTAL FAMILIA 35.1</t>
  </si>
  <si>
    <t>FAMILIA 36.1</t>
  </si>
  <si>
    <t>TOTAL FAMILIA 36.1</t>
  </si>
  <si>
    <t>FAMILIA 37.1</t>
  </si>
  <si>
    <t>TOTAL FAMILIA 37.1</t>
  </si>
  <si>
    <t>FAMILIA 38.1</t>
  </si>
  <si>
    <t>TOTAL FAMILIA 38.1</t>
  </si>
  <si>
    <t>FAMILIA 39.1</t>
  </si>
  <si>
    <t>TOTAL FAMILIA 39.1</t>
  </si>
  <si>
    <t>TOTAL LOT-1</t>
  </si>
  <si>
    <t>TOTAL LOT-2</t>
  </si>
  <si>
    <t>TOTAL LOT-3</t>
  </si>
  <si>
    <t>TOTAL LOT-4</t>
  </si>
  <si>
    <t>TOTAL LOT-5</t>
  </si>
  <si>
    <t>TOTAL LOT-6</t>
  </si>
  <si>
    <t>TOTAL LOT-7</t>
  </si>
  <si>
    <t>TOTAL LOT-8</t>
  </si>
  <si>
    <t>TOTAL LOT-9</t>
  </si>
  <si>
    <t>TOTAL LOT-10</t>
  </si>
  <si>
    <t>TOTAL LOT-11</t>
  </si>
  <si>
    <t>TOTAL LOT-12</t>
  </si>
  <si>
    <t>TOTAL LOT-13</t>
  </si>
  <si>
    <t>TOTAL LOT-14</t>
  </si>
  <si>
    <t>TOTAL LOT-15</t>
  </si>
  <si>
    <t>TOTAL LOT-16</t>
  </si>
  <si>
    <t>TOTAL LOT-17</t>
  </si>
  <si>
    <t>TOTAL LOT-18</t>
  </si>
  <si>
    <t>TOTAL LOT-19</t>
  </si>
  <si>
    <t>TOTAL LOT-20</t>
  </si>
  <si>
    <t>TOTAL LOT-21</t>
  </si>
  <si>
    <t>TOTAL LOT-22</t>
  </si>
  <si>
    <t>TOTAL LOT-23</t>
  </si>
  <si>
    <t>TOTAL LOT-24</t>
  </si>
  <si>
    <t>TOTAL LOT-25</t>
  </si>
  <si>
    <t>TOTAL LOT-26</t>
  </si>
  <si>
    <t>TOTAL LOT-27</t>
  </si>
  <si>
    <t>TOTAL LOT-28</t>
  </si>
  <si>
    <t>TOTAL LOT-29</t>
  </si>
  <si>
    <t>TOTAL LOT-30</t>
  </si>
  <si>
    <t>TOTAL LOT-31</t>
  </si>
  <si>
    <t>TOTAL LOT-32</t>
  </si>
  <si>
    <t>TOTAL LOT-33</t>
  </si>
  <si>
    <t>TOTAL LOT-34</t>
  </si>
  <si>
    <t>TOTAL LOT-35</t>
  </si>
  <si>
    <t>TOTAL LOT-36</t>
  </si>
  <si>
    <t>TOTAL LOT-37</t>
  </si>
  <si>
    <t>TOTAL LOT-38</t>
  </si>
  <si>
    <t>TOTAL LOT-39</t>
  </si>
  <si>
    <t>FAMILIA 36.2</t>
  </si>
  <si>
    <t>TOTAL FAMILIA 36.2</t>
  </si>
  <si>
    <t>TOTAL LOTS</t>
  </si>
  <si>
    <t>LOT-40</t>
  </si>
  <si>
    <t>FAMILIA 40.1</t>
  </si>
  <si>
    <t>TOTAL FAMILIA 40.1</t>
  </si>
  <si>
    <t>TOTAL LOT-40</t>
  </si>
  <si>
    <t>COLIPLEX</t>
  </si>
  <si>
    <t>SENYALITZACIO DE CANONADES DE SANEJAMENT</t>
  </si>
  <si>
    <t xml:space="preserve">CANONADES DE FOSA DUCTIL </t>
  </si>
  <si>
    <t>FAMILIA 5.2</t>
  </si>
  <si>
    <t>TOTAL FAMILIA 5.2</t>
  </si>
  <si>
    <t>FAMILIA 8.5</t>
  </si>
  <si>
    <t>TOTAL FAMILIA 8.5</t>
  </si>
  <si>
    <t>FAMILIA 15.8</t>
  </si>
  <si>
    <t>TOTAL FAMILIA 15.8</t>
  </si>
  <si>
    <t>FAMILIA 15.9</t>
  </si>
  <si>
    <t>TOTAL FAMILIA 15.9</t>
  </si>
  <si>
    <t>FAMILIA 15.10</t>
  </si>
  <si>
    <t>TOTAL FAMILIA 15.10</t>
  </si>
  <si>
    <t>FAMILIA 15.11</t>
  </si>
  <si>
    <t>TOTAL FAMILIA 15.11</t>
  </si>
  <si>
    <t>FAMILIA 15.12</t>
  </si>
  <si>
    <t>TOTAL FAMILIA 15.12</t>
  </si>
  <si>
    <t>FAMILIA 15.13</t>
  </si>
  <si>
    <t>TOTAL FAMILIA 15.13</t>
  </si>
  <si>
    <t>FAMILIA 15.14</t>
  </si>
  <si>
    <t>TOTAL FAMILIA 15.14</t>
  </si>
  <si>
    <t>FAMILIA 15.15</t>
  </si>
  <si>
    <t>TOTAL FAMILIA 15.15</t>
  </si>
  <si>
    <t>FAMILIA 15.16</t>
  </si>
  <si>
    <t>TOTAL FAMILIA 15.16</t>
  </si>
  <si>
    <t>FAMILIA 15.17</t>
  </si>
  <si>
    <t>TOTAL FAMILIA 15.17</t>
  </si>
  <si>
    <t>FAMILIA 16.2</t>
  </si>
  <si>
    <t>TOTAL FAMILIA 16.2</t>
  </si>
  <si>
    <t>FAMILIA 16.3</t>
  </si>
  <si>
    <t>TOTAL FAMILIA 16.3</t>
  </si>
  <si>
    <t>FAMILIA 16.4</t>
  </si>
  <si>
    <t>TOTAL FAMILIA 16.4</t>
  </si>
  <si>
    <t>FAMILIA 16.5</t>
  </si>
  <si>
    <t>TOTAL FAMILIA 16.5</t>
  </si>
  <si>
    <t>FAMILIA 16.6</t>
  </si>
  <si>
    <t>TOTAL FAMILIA 16.6</t>
  </si>
  <si>
    <t>FAMILIA 16.7</t>
  </si>
  <si>
    <t>TOTAL FAMILIA 16.7</t>
  </si>
  <si>
    <t>FAMILIA 16.8</t>
  </si>
  <si>
    <t>TOTAL FAMILIA 16.8</t>
  </si>
  <si>
    <t>FAMILIA 16.9</t>
  </si>
  <si>
    <t>TOTAL FAMILIA 16.9</t>
  </si>
  <si>
    <t>FAMILIA 16.10</t>
  </si>
  <si>
    <t>TOTAL FAMILIA 16.10</t>
  </si>
  <si>
    <t>FAMILIA 16.11</t>
  </si>
  <si>
    <t>TOTAL FAMILIA 16.11</t>
  </si>
  <si>
    <t>FAMILIA 17.2</t>
  </si>
  <si>
    <t>TOTAL FAMILIA 17.2</t>
  </si>
  <si>
    <t>FAMILIA 17.3</t>
  </si>
  <si>
    <t>TOTAL FAMILIA 17.3</t>
  </si>
  <si>
    <t>FAMILIA 17.4</t>
  </si>
  <si>
    <t>TOTAL FAMILIA 17.4</t>
  </si>
  <si>
    <t>FAMILIA 17.5</t>
  </si>
  <si>
    <t>TOTAL FAMILIA 17.5</t>
  </si>
  <si>
    <t>FAMILIA 17.6</t>
  </si>
  <si>
    <t>TOTAL FAMILIA 17.6</t>
  </si>
  <si>
    <t>FAMILIA 17.7</t>
  </si>
  <si>
    <t>TOTAL FAMILIA 17.7</t>
  </si>
  <si>
    <t>FAMILIA 21.2</t>
  </si>
  <si>
    <t>TOTAL FAMILIA 21.2</t>
  </si>
  <si>
    <t>FAMILIA 1.38</t>
  </si>
  <si>
    <t>TOTAL FAMILIA 1.38</t>
  </si>
  <si>
    <t>TOTAL FAMILIA 2.2</t>
  </si>
  <si>
    <t>DESCRIPCIÓ ARTICLE</t>
  </si>
  <si>
    <t>MARCA PRODUCTE</t>
  </si>
  <si>
    <t>IMPORT</t>
  </si>
  <si>
    <t>%FAM./LOT</t>
  </si>
  <si>
    <t>LLEGENDA</t>
  </si>
  <si>
    <t>%FAMILIA/LOT</t>
  </si>
  <si>
    <t>BELGICAST/SAINT-GOBAIN</t>
  </si>
  <si>
    <t>% DESCOMPTE OFERTA</t>
  </si>
  <si>
    <t>LOT / FAMILIA</t>
  </si>
  <si>
    <t>% DESCOMPTE MÍNIM</t>
  </si>
  <si>
    <t>Import dels lots i de les famílies que els composen. Calculat aplicant el % de descompte a la tarifa del fabricant  i multiplicant el resultat per les unitats previstes.</t>
  </si>
  <si>
    <t>Lot i familia/es que el composen, objecte de licitació.</t>
  </si>
  <si>
    <t>Descripció que té l'article a la base de dades d'Aigües de Blanes.</t>
  </si>
  <si>
    <t>Marca de l'article que es licita.</t>
  </si>
  <si>
    <t>% de valor de la familia sobre el total del lot. Servirà per fer la ponderació del mateix.</t>
  </si>
  <si>
    <t>% de descompte mínim que ha d'ofertar el licitador per cada família. Correspon al descompte aplicat a l'annex I per obtenir l'import dels lots i de les families que els composen.</t>
  </si>
  <si>
    <t>% de descompte que ofereix el licitador sobra la tarifa oficial del fabricant. A d'ésser igual o superior que el % DESCOMPTE MINIM.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</si>
</sst>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/>
    <xf numFmtId="0" fontId="3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4" fontId="1" fillId="0" borderId="0" xfId="1" applyNumberFormat="1" applyFont="1"/>
    <xf numFmtId="10" fontId="2" fillId="0" borderId="0" xfId="2" applyNumberFormat="1" applyFont="1"/>
    <xf numFmtId="0" fontId="1" fillId="0" borderId="0" xfId="0" applyFont="1" applyFill="1"/>
    <xf numFmtId="10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1" xfId="0" applyNumberFormat="1" applyBorder="1"/>
    <xf numFmtId="4" fontId="0" fillId="0" borderId="0" xfId="0" applyNumberFormat="1" applyFont="1"/>
    <xf numFmtId="0" fontId="0" fillId="0" borderId="0" xfId="0" applyFont="1"/>
    <xf numFmtId="4" fontId="2" fillId="0" borderId="0" xfId="1" applyNumberFormat="1" applyFont="1"/>
    <xf numFmtId="4" fontId="0" fillId="0" borderId="0" xfId="0" applyNumberFormat="1" applyFont="1" applyFill="1"/>
    <xf numFmtId="0" fontId="0" fillId="0" borderId="0" xfId="0" applyFont="1" applyFill="1"/>
    <xf numFmtId="0" fontId="1" fillId="0" borderId="2" xfId="0" applyFont="1" applyBorder="1" applyAlignment="1"/>
    <xf numFmtId="0" fontId="0" fillId="0" borderId="2" xfId="0" applyBorder="1"/>
    <xf numFmtId="4" fontId="1" fillId="0" borderId="2" xfId="1" applyNumberFormat="1" applyFont="1" applyBorder="1"/>
    <xf numFmtId="10" fontId="1" fillId="0" borderId="2" xfId="0" applyNumberFormat="1" applyFont="1" applyBorder="1"/>
    <xf numFmtId="4" fontId="0" fillId="0" borderId="2" xfId="0" applyNumberFormat="1" applyBorder="1"/>
    <xf numFmtId="0" fontId="1" fillId="0" borderId="2" xfId="0" applyFont="1" applyBorder="1"/>
    <xf numFmtId="4" fontId="1" fillId="0" borderId="2" xfId="0" applyNumberFormat="1" applyFont="1" applyBorder="1"/>
    <xf numFmtId="10" fontId="1" fillId="0" borderId="2" xfId="2" applyNumberFormat="1" applyFont="1" applyBorder="1"/>
    <xf numFmtId="10" fontId="1" fillId="0" borderId="2" xfId="1" applyNumberFormat="1" applyFont="1" applyBorder="1"/>
    <xf numFmtId="44" fontId="3" fillId="0" borderId="0" xfId="0" applyNumberFormat="1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D9A8-6E45-41FE-9E63-78944EDD8B3A}">
  <sheetPr>
    <pageSetUpPr fitToPage="1"/>
  </sheetPr>
  <dimension ref="A1:H1060"/>
  <sheetViews>
    <sheetView tabSelected="1" view="pageBreakPreview" zoomScale="85" zoomScaleNormal="90" zoomScaleSheetLayoutView="85" workbookViewId="0">
      <pane ySplit="1" topLeftCell="A1019" activePane="bottomLeft" state="frozen"/>
      <selection activeCell="B1" sqref="B1"/>
      <selection pane="bottomLeft" activeCell="C1050" sqref="C1050"/>
    </sheetView>
  </sheetViews>
  <sheetFormatPr baseColWidth="10" defaultColWidth="9.140625" defaultRowHeight="15" x14ac:dyDescent="0.25"/>
  <cols>
    <col min="1" max="1" width="21.140625" customWidth="1"/>
    <col min="2" max="2" width="78.140625" customWidth="1"/>
    <col min="3" max="3" width="24.42578125" customWidth="1"/>
    <col min="4" max="4" width="13.7109375" style="6" customWidth="1"/>
    <col min="5" max="5" width="13.5703125" customWidth="1"/>
    <col min="6" max="6" width="21" style="6" customWidth="1"/>
    <col min="7" max="7" width="22.5703125" style="6" customWidth="1"/>
    <col min="8" max="9" width="9.140625" customWidth="1"/>
  </cols>
  <sheetData>
    <row r="1" spans="1:8" s="12" customFormat="1" x14ac:dyDescent="0.25">
      <c r="A1" s="12" t="s">
        <v>900</v>
      </c>
      <c r="B1" s="12" t="s">
        <v>892</v>
      </c>
      <c r="C1" s="12" t="s">
        <v>893</v>
      </c>
      <c r="D1" s="13" t="s">
        <v>894</v>
      </c>
      <c r="E1" s="12" t="s">
        <v>895</v>
      </c>
      <c r="F1" s="13" t="s">
        <v>901</v>
      </c>
      <c r="G1" s="13" t="s">
        <v>899</v>
      </c>
    </row>
    <row r="2" spans="1:8" s="1" customFormat="1" x14ac:dyDescent="0.25">
      <c r="A2" s="1" t="s">
        <v>423</v>
      </c>
      <c r="D2" s="5"/>
      <c r="F2" s="5"/>
      <c r="G2" s="5"/>
    </row>
    <row r="3" spans="1:8" x14ac:dyDescent="0.25">
      <c r="A3" t="s">
        <v>67</v>
      </c>
      <c r="B3" t="s">
        <v>830</v>
      </c>
      <c r="E3" s="1"/>
    </row>
    <row r="4" spans="1:8" x14ac:dyDescent="0.25">
      <c r="A4" s="1" t="s">
        <v>517</v>
      </c>
      <c r="E4" s="1"/>
    </row>
    <row r="5" spans="1:8" x14ac:dyDescent="0.25">
      <c r="A5" t="s">
        <v>69</v>
      </c>
      <c r="B5" t="s">
        <v>424</v>
      </c>
      <c r="C5" t="s">
        <v>489</v>
      </c>
      <c r="D5" s="17"/>
      <c r="E5" s="18"/>
    </row>
    <row r="6" spans="1:8" ht="6.75" customHeight="1" thickBot="1" x14ac:dyDescent="0.3">
      <c r="D6" s="17"/>
      <c r="E6" s="18"/>
    </row>
    <row r="7" spans="1:8" s="6" customFormat="1" ht="15.75" thickBot="1" x14ac:dyDescent="0.3">
      <c r="A7" s="3" t="s">
        <v>519</v>
      </c>
      <c r="B7"/>
      <c r="C7" s="3"/>
      <c r="D7" s="17">
        <v>34697.85</v>
      </c>
      <c r="E7" s="9">
        <f>D7/$D$207</f>
        <v>0.50286652112662866</v>
      </c>
      <c r="F7" s="6">
        <v>15</v>
      </c>
      <c r="G7" s="16"/>
      <c r="H7"/>
    </row>
    <row r="8" spans="1:8" x14ac:dyDescent="0.25">
      <c r="D8" s="17"/>
      <c r="E8" s="18"/>
    </row>
    <row r="9" spans="1:8" s="6" customFormat="1" x14ac:dyDescent="0.25">
      <c r="A9" s="1" t="s">
        <v>520</v>
      </c>
      <c r="B9"/>
      <c r="C9"/>
      <c r="D9" s="17"/>
      <c r="E9" s="9"/>
      <c r="H9"/>
    </row>
    <row r="10" spans="1:8" s="6" customFormat="1" x14ac:dyDescent="0.25">
      <c r="A10" t="s">
        <v>70</v>
      </c>
      <c r="B10" t="s">
        <v>425</v>
      </c>
      <c r="C10" t="s">
        <v>489</v>
      </c>
      <c r="D10" s="17"/>
      <c r="E10" s="18"/>
      <c r="H10"/>
    </row>
    <row r="11" spans="1:8" s="6" customFormat="1" ht="6.75" customHeight="1" thickBot="1" x14ac:dyDescent="0.3">
      <c r="A11"/>
      <c r="B11"/>
      <c r="C11"/>
      <c r="D11" s="17"/>
      <c r="E11" s="18"/>
      <c r="H11"/>
    </row>
    <row r="12" spans="1:8" s="6" customFormat="1" ht="15.75" thickBot="1" x14ac:dyDescent="0.3">
      <c r="A12" s="3" t="s">
        <v>521</v>
      </c>
      <c r="B12"/>
      <c r="C12" s="3"/>
      <c r="D12" s="19">
        <v>1891.008</v>
      </c>
      <c r="E12" s="9">
        <f>D12/$D$207</f>
        <v>2.7405865619415149E-2</v>
      </c>
      <c r="F12" s="6">
        <v>2</v>
      </c>
      <c r="G12" s="16"/>
      <c r="H12"/>
    </row>
    <row r="13" spans="1:8" x14ac:dyDescent="0.25">
      <c r="D13" s="17"/>
      <c r="E13" s="18"/>
    </row>
    <row r="14" spans="1:8" s="6" customFormat="1" x14ac:dyDescent="0.25">
      <c r="A14" t="s">
        <v>22</v>
      </c>
      <c r="B14" t="s">
        <v>23</v>
      </c>
      <c r="C14"/>
      <c r="D14" s="17"/>
      <c r="E14" s="18"/>
      <c r="H14"/>
    </row>
    <row r="15" spans="1:8" s="6" customFormat="1" x14ac:dyDescent="0.25">
      <c r="A15" t="s">
        <v>24</v>
      </c>
      <c r="B15" t="s">
        <v>25</v>
      </c>
      <c r="C15"/>
      <c r="D15" s="17"/>
      <c r="E15" s="18"/>
      <c r="H15"/>
    </row>
    <row r="16" spans="1:8" s="6" customFormat="1" x14ac:dyDescent="0.25">
      <c r="A16" s="1" t="s">
        <v>522</v>
      </c>
      <c r="B16"/>
      <c r="C16"/>
      <c r="D16" s="17"/>
      <c r="E16" s="18"/>
      <c r="H16"/>
    </row>
    <row r="17" spans="1:8" s="6" customFormat="1" x14ac:dyDescent="0.25">
      <c r="A17" t="s">
        <v>26</v>
      </c>
      <c r="B17" t="s">
        <v>27</v>
      </c>
      <c r="C17" t="s">
        <v>489</v>
      </c>
      <c r="D17" s="17"/>
      <c r="E17" s="18"/>
      <c r="H17"/>
    </row>
    <row r="18" spans="1:8" s="6" customFormat="1" ht="6.75" customHeight="1" thickBot="1" x14ac:dyDescent="0.3">
      <c r="A18"/>
      <c r="B18"/>
      <c r="C18"/>
      <c r="D18" s="17"/>
      <c r="E18" s="18"/>
      <c r="H18"/>
    </row>
    <row r="19" spans="1:8" s="6" customFormat="1" ht="15.75" thickBot="1" x14ac:dyDescent="0.3">
      <c r="A19" s="3" t="s">
        <v>523</v>
      </c>
      <c r="B19"/>
      <c r="C19" s="3"/>
      <c r="D19" s="19">
        <v>55.4</v>
      </c>
      <c r="E19" s="9">
        <f>D19/$D$207</f>
        <v>8.0289716136346286E-4</v>
      </c>
      <c r="F19" s="6">
        <v>20</v>
      </c>
      <c r="G19" s="16"/>
      <c r="H19"/>
    </row>
    <row r="20" spans="1:8" s="6" customFormat="1" x14ac:dyDescent="0.25">
      <c r="A20" s="3"/>
      <c r="B20"/>
      <c r="C20" s="3"/>
      <c r="D20" s="19"/>
      <c r="E20" s="18"/>
      <c r="H20"/>
    </row>
    <row r="21" spans="1:8" s="6" customFormat="1" x14ac:dyDescent="0.25">
      <c r="A21" t="s">
        <v>28</v>
      </c>
      <c r="B21" t="s">
        <v>29</v>
      </c>
      <c r="C21"/>
      <c r="D21" s="17"/>
      <c r="E21" s="18"/>
      <c r="H21"/>
    </row>
    <row r="22" spans="1:8" s="6" customFormat="1" x14ac:dyDescent="0.25">
      <c r="A22" s="1" t="s">
        <v>524</v>
      </c>
      <c r="B22"/>
      <c r="C22"/>
      <c r="D22" s="17"/>
      <c r="E22" s="18"/>
      <c r="H22"/>
    </row>
    <row r="23" spans="1:8" s="6" customFormat="1" x14ac:dyDescent="0.25">
      <c r="A23" t="s">
        <v>30</v>
      </c>
      <c r="B23" t="s">
        <v>31</v>
      </c>
      <c r="C23" t="s">
        <v>489</v>
      </c>
      <c r="D23" s="17"/>
      <c r="E23" s="18"/>
      <c r="H23"/>
    </row>
    <row r="24" spans="1:8" ht="6.75" customHeight="1" thickBot="1" x14ac:dyDescent="0.3">
      <c r="D24" s="17"/>
      <c r="E24" s="18"/>
      <c r="H24" s="6"/>
    </row>
    <row r="25" spans="1:8" ht="15.75" thickBot="1" x14ac:dyDescent="0.3">
      <c r="A25" s="3" t="s">
        <v>525</v>
      </c>
      <c r="C25" s="3"/>
      <c r="D25" s="19">
        <v>1845.704</v>
      </c>
      <c r="E25" s="9">
        <f>D25/$D$207</f>
        <v>2.674928704543662E-2</v>
      </c>
      <c r="F25" s="6">
        <v>20</v>
      </c>
      <c r="G25" s="16"/>
    </row>
    <row r="26" spans="1:8" x14ac:dyDescent="0.25">
      <c r="D26" s="17"/>
      <c r="E26" s="18"/>
    </row>
    <row r="27" spans="1:8" x14ac:dyDescent="0.25">
      <c r="A27" s="1" t="s">
        <v>526</v>
      </c>
      <c r="D27" s="17"/>
      <c r="E27" s="18"/>
    </row>
    <row r="28" spans="1:8" x14ac:dyDescent="0.25">
      <c r="A28" t="s">
        <v>32</v>
      </c>
      <c r="B28" t="s">
        <v>33</v>
      </c>
      <c r="C28" t="s">
        <v>489</v>
      </c>
      <c r="D28" s="17"/>
      <c r="E28" s="18"/>
    </row>
    <row r="29" spans="1:8" ht="6.75" customHeight="1" thickBot="1" x14ac:dyDescent="0.3">
      <c r="D29" s="17"/>
      <c r="E29" s="18"/>
    </row>
    <row r="30" spans="1:8" ht="15.75" thickBot="1" x14ac:dyDescent="0.3">
      <c r="A30" s="3" t="s">
        <v>527</v>
      </c>
      <c r="C30" s="3"/>
      <c r="D30" s="19">
        <v>2025.944</v>
      </c>
      <c r="E30" s="9">
        <f>D30/$D$207</f>
        <v>2.9361456438291324E-2</v>
      </c>
      <c r="F30" s="6">
        <v>20</v>
      </c>
      <c r="G30" s="16"/>
    </row>
    <row r="31" spans="1:8" x14ac:dyDescent="0.25">
      <c r="D31" s="17"/>
      <c r="E31" s="18"/>
    </row>
    <row r="32" spans="1:8" x14ac:dyDescent="0.25">
      <c r="A32" s="1" t="s">
        <v>528</v>
      </c>
      <c r="D32" s="17"/>
      <c r="E32" s="18"/>
    </row>
    <row r="33" spans="1:7" x14ac:dyDescent="0.25">
      <c r="A33" t="s">
        <v>34</v>
      </c>
      <c r="B33" t="s">
        <v>35</v>
      </c>
      <c r="C33" t="s">
        <v>489</v>
      </c>
      <c r="D33" s="17"/>
      <c r="E33" s="18"/>
    </row>
    <row r="34" spans="1:7" ht="6.75" customHeight="1" thickBot="1" x14ac:dyDescent="0.3">
      <c r="D34" s="17"/>
      <c r="E34" s="18"/>
    </row>
    <row r="35" spans="1:7" ht="15.75" thickBot="1" x14ac:dyDescent="0.3">
      <c r="A35" s="3" t="s">
        <v>529</v>
      </c>
      <c r="C35" s="3"/>
      <c r="D35" s="19">
        <v>1957.008</v>
      </c>
      <c r="E35" s="9">
        <f>D35/$D$207</f>
        <v>2.8362385703349959E-2</v>
      </c>
      <c r="F35" s="6">
        <v>20</v>
      </c>
      <c r="G35" s="16"/>
    </row>
    <row r="36" spans="1:7" x14ac:dyDescent="0.25">
      <c r="D36" s="17"/>
      <c r="E36" s="18"/>
    </row>
    <row r="37" spans="1:7" x14ac:dyDescent="0.25">
      <c r="A37" s="1" t="s">
        <v>530</v>
      </c>
      <c r="D37" s="17"/>
      <c r="E37" s="18"/>
    </row>
    <row r="38" spans="1:7" x14ac:dyDescent="0.25">
      <c r="A38" t="s">
        <v>36</v>
      </c>
      <c r="B38" t="s">
        <v>37</v>
      </c>
      <c r="C38" t="s">
        <v>489</v>
      </c>
      <c r="D38" s="17"/>
      <c r="E38" s="18"/>
    </row>
    <row r="39" spans="1:7" ht="6.75" customHeight="1" thickBot="1" x14ac:dyDescent="0.3">
      <c r="D39" s="17"/>
      <c r="E39" s="18"/>
    </row>
    <row r="40" spans="1:7" ht="15.75" thickBot="1" x14ac:dyDescent="0.3">
      <c r="A40" s="3" t="s">
        <v>531</v>
      </c>
      <c r="C40" s="3"/>
      <c r="D40" s="19">
        <v>2217.9839999999999</v>
      </c>
      <c r="E40" s="9">
        <f>D40/$D$207</f>
        <v>3.2144640027970732E-2</v>
      </c>
      <c r="F40" s="6">
        <v>20</v>
      </c>
      <c r="G40" s="16"/>
    </row>
    <row r="41" spans="1:7" x14ac:dyDescent="0.25">
      <c r="D41" s="17"/>
      <c r="E41" s="18"/>
    </row>
    <row r="42" spans="1:7" x14ac:dyDescent="0.25">
      <c r="A42" t="s">
        <v>38</v>
      </c>
      <c r="B42" t="s">
        <v>39</v>
      </c>
      <c r="D42" s="17"/>
      <c r="E42" s="18"/>
    </row>
    <row r="43" spans="1:7" x14ac:dyDescent="0.25">
      <c r="A43" s="1" t="s">
        <v>532</v>
      </c>
      <c r="D43" s="17"/>
      <c r="E43" s="18"/>
    </row>
    <row r="44" spans="1:7" x14ac:dyDescent="0.25">
      <c r="A44" t="s">
        <v>40</v>
      </c>
      <c r="B44" t="s">
        <v>41</v>
      </c>
      <c r="C44" t="s">
        <v>489</v>
      </c>
      <c r="D44" s="17"/>
      <c r="E44" s="18"/>
    </row>
    <row r="45" spans="1:7" ht="6.75" customHeight="1" thickBot="1" x14ac:dyDescent="0.3">
      <c r="D45" s="17"/>
      <c r="E45" s="18"/>
    </row>
    <row r="46" spans="1:7" ht="15.75" thickBot="1" x14ac:dyDescent="0.3">
      <c r="A46" s="3" t="s">
        <v>533</v>
      </c>
      <c r="C46" s="3"/>
      <c r="D46" s="19">
        <v>2752.6559999999999</v>
      </c>
      <c r="E46" s="9">
        <f>D46/$D$207</f>
        <v>3.9893496184297911E-2</v>
      </c>
      <c r="F46" s="6">
        <v>20</v>
      </c>
      <c r="G46" s="16"/>
    </row>
    <row r="47" spans="1:7" x14ac:dyDescent="0.25">
      <c r="D47" s="17"/>
      <c r="E47" s="18"/>
    </row>
    <row r="48" spans="1:7" x14ac:dyDescent="0.25">
      <c r="A48" s="1" t="s">
        <v>534</v>
      </c>
      <c r="D48" s="17"/>
      <c r="E48" s="18"/>
    </row>
    <row r="49" spans="1:7" x14ac:dyDescent="0.25">
      <c r="A49" t="s">
        <v>42</v>
      </c>
      <c r="B49" t="s">
        <v>43</v>
      </c>
      <c r="C49" t="s">
        <v>489</v>
      </c>
      <c r="D49" s="17"/>
      <c r="E49" s="18"/>
    </row>
    <row r="50" spans="1:7" ht="6.75" customHeight="1" thickBot="1" x14ac:dyDescent="0.3">
      <c r="D50" s="17"/>
      <c r="E50" s="18"/>
    </row>
    <row r="51" spans="1:7" ht="15.75" thickBot="1" x14ac:dyDescent="0.3">
      <c r="A51" s="3" t="s">
        <v>535</v>
      </c>
      <c r="C51" s="3"/>
      <c r="D51" s="19">
        <v>2512.6</v>
      </c>
      <c r="E51" s="9">
        <f>D51/$D$207</f>
        <v>3.6414429740827377E-2</v>
      </c>
      <c r="F51" s="6">
        <v>20</v>
      </c>
      <c r="G51" s="16"/>
    </row>
    <row r="52" spans="1:7" x14ac:dyDescent="0.25">
      <c r="D52" s="17"/>
      <c r="E52" s="18"/>
    </row>
    <row r="53" spans="1:7" x14ac:dyDescent="0.25">
      <c r="A53" s="1" t="s">
        <v>536</v>
      </c>
      <c r="D53" s="17"/>
      <c r="E53" s="18"/>
    </row>
    <row r="54" spans="1:7" x14ac:dyDescent="0.25">
      <c r="A54" t="s">
        <v>46</v>
      </c>
      <c r="B54" t="s">
        <v>47</v>
      </c>
      <c r="C54" t="s">
        <v>489</v>
      </c>
      <c r="D54" s="17"/>
      <c r="E54" s="18"/>
    </row>
    <row r="55" spans="1:7" ht="6.75" customHeight="1" thickBot="1" x14ac:dyDescent="0.3">
      <c r="D55" s="17"/>
      <c r="E55" s="18"/>
    </row>
    <row r="56" spans="1:7" ht="15.75" thickBot="1" x14ac:dyDescent="0.3">
      <c r="A56" s="3" t="s">
        <v>537</v>
      </c>
      <c r="C56" s="3"/>
      <c r="D56" s="19">
        <v>1514.56</v>
      </c>
      <c r="E56" s="9">
        <f>D56/$D$207</f>
        <v>2.1950106944307695E-2</v>
      </c>
      <c r="F56" s="6">
        <v>20</v>
      </c>
      <c r="G56" s="16"/>
    </row>
    <row r="57" spans="1:7" x14ac:dyDescent="0.25">
      <c r="D57" s="17"/>
      <c r="E57" s="18"/>
    </row>
    <row r="58" spans="1:7" x14ac:dyDescent="0.25">
      <c r="A58" s="1" t="s">
        <v>538</v>
      </c>
      <c r="D58" s="17"/>
      <c r="E58" s="18"/>
    </row>
    <row r="59" spans="1:7" x14ac:dyDescent="0.25">
      <c r="A59" t="s">
        <v>48</v>
      </c>
      <c r="B59" t="s">
        <v>49</v>
      </c>
      <c r="C59" t="s">
        <v>489</v>
      </c>
      <c r="D59" s="17"/>
      <c r="E59" s="18"/>
    </row>
    <row r="60" spans="1:7" ht="6.75" customHeight="1" thickBot="1" x14ac:dyDescent="0.3">
      <c r="D60" s="17"/>
      <c r="E60" s="18"/>
    </row>
    <row r="61" spans="1:7" ht="15.75" thickBot="1" x14ac:dyDescent="0.3">
      <c r="A61" s="3" t="s">
        <v>539</v>
      </c>
      <c r="C61" s="3"/>
      <c r="D61" s="19">
        <v>346.73599999999999</v>
      </c>
      <c r="E61" s="9">
        <f>D61/$D$207</f>
        <v>5.0251507245942535E-3</v>
      </c>
      <c r="F61" s="6">
        <v>20</v>
      </c>
      <c r="G61" s="16"/>
    </row>
    <row r="62" spans="1:7" x14ac:dyDescent="0.25">
      <c r="D62" s="17"/>
      <c r="E62" s="18"/>
    </row>
    <row r="63" spans="1:7" x14ac:dyDescent="0.25">
      <c r="A63" t="s">
        <v>50</v>
      </c>
      <c r="B63" t="s">
        <v>426</v>
      </c>
      <c r="D63" s="17"/>
      <c r="E63" s="18"/>
    </row>
    <row r="64" spans="1:7" x14ac:dyDescent="0.25">
      <c r="A64" s="1" t="s">
        <v>540</v>
      </c>
      <c r="D64" s="17"/>
      <c r="E64" s="18"/>
    </row>
    <row r="65" spans="1:8" x14ac:dyDescent="0.25">
      <c r="A65" t="s">
        <v>51</v>
      </c>
      <c r="B65" t="s">
        <v>52</v>
      </c>
      <c r="C65" t="s">
        <v>489</v>
      </c>
      <c r="D65" s="17"/>
      <c r="E65" s="18"/>
    </row>
    <row r="66" spans="1:8" s="6" customFormat="1" ht="6.75" customHeight="1" thickBot="1" x14ac:dyDescent="0.3">
      <c r="A66"/>
      <c r="B66"/>
      <c r="C66"/>
      <c r="D66" s="17"/>
      <c r="E66" s="18"/>
      <c r="H66"/>
    </row>
    <row r="67" spans="1:8" s="6" customFormat="1" ht="15.75" thickBot="1" x14ac:dyDescent="0.3">
      <c r="A67" s="3" t="s">
        <v>541</v>
      </c>
      <c r="B67"/>
      <c r="C67" s="3"/>
      <c r="D67" s="19">
        <v>5503.152</v>
      </c>
      <c r="E67" s="9">
        <f>D67/$D$207</f>
        <v>7.9755688074939768E-2</v>
      </c>
      <c r="F67" s="6">
        <v>20</v>
      </c>
      <c r="G67" s="16"/>
      <c r="H67"/>
    </row>
    <row r="68" spans="1:8" x14ac:dyDescent="0.25">
      <c r="D68" s="17"/>
      <c r="E68" s="18"/>
    </row>
    <row r="69" spans="1:8" s="6" customFormat="1" x14ac:dyDescent="0.25">
      <c r="A69" s="1" t="s">
        <v>542</v>
      </c>
      <c r="B69"/>
      <c r="C69"/>
      <c r="D69" s="17"/>
      <c r="E69" s="18"/>
      <c r="H69"/>
    </row>
    <row r="70" spans="1:8" s="6" customFormat="1" x14ac:dyDescent="0.25">
      <c r="A70" t="s">
        <v>53</v>
      </c>
      <c r="B70" t="s">
        <v>54</v>
      </c>
      <c r="C70" t="s">
        <v>489</v>
      </c>
      <c r="D70" s="17"/>
      <c r="E70" s="18"/>
      <c r="H70"/>
    </row>
    <row r="71" spans="1:8" ht="6.75" customHeight="1" thickBot="1" x14ac:dyDescent="0.3">
      <c r="D71" s="17"/>
      <c r="E71" s="18"/>
    </row>
    <row r="72" spans="1:8" ht="15.75" thickBot="1" x14ac:dyDescent="0.3">
      <c r="A72" s="3" t="s">
        <v>543</v>
      </c>
      <c r="C72" s="3"/>
      <c r="D72" s="19">
        <v>51.176000000000002</v>
      </c>
      <c r="E72" s="9">
        <f>D72/$D$207</f>
        <v>7.41679875991635E-4</v>
      </c>
      <c r="F72" s="6">
        <v>20</v>
      </c>
      <c r="G72" s="16"/>
    </row>
    <row r="73" spans="1:8" x14ac:dyDescent="0.25">
      <c r="D73" s="17"/>
      <c r="E73" s="18"/>
    </row>
    <row r="74" spans="1:8" x14ac:dyDescent="0.25">
      <c r="A74" t="s">
        <v>55</v>
      </c>
      <c r="B74" t="s">
        <v>56</v>
      </c>
      <c r="D74" s="17"/>
      <c r="E74" s="18"/>
    </row>
    <row r="75" spans="1:8" x14ac:dyDescent="0.25">
      <c r="A75" s="1" t="s">
        <v>544</v>
      </c>
      <c r="D75" s="17"/>
      <c r="E75" s="18"/>
    </row>
    <row r="76" spans="1:8" x14ac:dyDescent="0.25">
      <c r="A76" t="s">
        <v>57</v>
      </c>
      <c r="B76" t="s">
        <v>58</v>
      </c>
      <c r="C76" t="s">
        <v>489</v>
      </c>
      <c r="D76" s="17"/>
      <c r="E76" s="18"/>
    </row>
    <row r="77" spans="1:8" ht="6.75" customHeight="1" thickBot="1" x14ac:dyDescent="0.3">
      <c r="D77" s="17"/>
      <c r="E77" s="18"/>
    </row>
    <row r="78" spans="1:8" ht="15.75" thickBot="1" x14ac:dyDescent="0.3">
      <c r="A78" s="3" t="s">
        <v>518</v>
      </c>
      <c r="C78" s="3"/>
      <c r="D78" s="19">
        <v>1684.32</v>
      </c>
      <c r="E78" s="9">
        <f>D78/$D$207</f>
        <v>2.4410392542016383E-2</v>
      </c>
      <c r="F78" s="6">
        <v>20</v>
      </c>
      <c r="G78" s="16"/>
    </row>
    <row r="79" spans="1:8" x14ac:dyDescent="0.25">
      <c r="D79" s="17"/>
      <c r="E79" s="18"/>
    </row>
    <row r="80" spans="1:8" x14ac:dyDescent="0.25">
      <c r="A80" s="1" t="s">
        <v>545</v>
      </c>
      <c r="D80" s="17"/>
      <c r="E80" s="18"/>
    </row>
    <row r="81" spans="1:7" x14ac:dyDescent="0.25">
      <c r="A81" t="s">
        <v>59</v>
      </c>
      <c r="B81" t="s">
        <v>60</v>
      </c>
      <c r="C81" t="s">
        <v>489</v>
      </c>
      <c r="D81" s="17"/>
      <c r="E81" s="18"/>
    </row>
    <row r="82" spans="1:7" ht="6.75" customHeight="1" thickBot="1" x14ac:dyDescent="0.3">
      <c r="D82" s="17"/>
      <c r="E82" s="18"/>
    </row>
    <row r="83" spans="1:7" ht="15.75" thickBot="1" x14ac:dyDescent="0.3">
      <c r="A83" s="3" t="s">
        <v>546</v>
      </c>
      <c r="C83" s="3"/>
      <c r="D83" s="19">
        <v>1681.6320000000001</v>
      </c>
      <c r="E83" s="9">
        <f>D83/$D$207</f>
        <v>2.4371436087688859E-2</v>
      </c>
      <c r="F83" s="6">
        <v>20</v>
      </c>
      <c r="G83" s="16"/>
    </row>
    <row r="84" spans="1:7" x14ac:dyDescent="0.25">
      <c r="D84" s="17"/>
      <c r="E84" s="18"/>
    </row>
    <row r="85" spans="1:7" x14ac:dyDescent="0.25">
      <c r="A85" s="1" t="s">
        <v>547</v>
      </c>
      <c r="D85" s="17"/>
      <c r="E85" s="18"/>
    </row>
    <row r="86" spans="1:7" x14ac:dyDescent="0.25">
      <c r="A86" t="s">
        <v>61</v>
      </c>
      <c r="B86" t="s">
        <v>62</v>
      </c>
      <c r="C86" t="s">
        <v>489</v>
      </c>
      <c r="D86" s="17"/>
      <c r="E86" s="18"/>
    </row>
    <row r="87" spans="1:7" ht="6.75" customHeight="1" thickBot="1" x14ac:dyDescent="0.3">
      <c r="D87" s="17"/>
      <c r="E87" s="18"/>
    </row>
    <row r="88" spans="1:7" ht="15.75" thickBot="1" x14ac:dyDescent="0.3">
      <c r="A88" s="3" t="s">
        <v>548</v>
      </c>
      <c r="C88" s="3"/>
      <c r="D88" s="19">
        <v>2070.6080000000002</v>
      </c>
      <c r="E88" s="9">
        <f>D88/$D$207</f>
        <v>3.0008759666001392E-2</v>
      </c>
      <c r="F88" s="6">
        <v>20</v>
      </c>
      <c r="G88" s="16"/>
    </row>
    <row r="89" spans="1:7" x14ac:dyDescent="0.25">
      <c r="D89" s="17"/>
      <c r="E89" s="18"/>
    </row>
    <row r="90" spans="1:7" x14ac:dyDescent="0.25">
      <c r="A90" s="1" t="s">
        <v>549</v>
      </c>
      <c r="D90" s="17"/>
      <c r="E90" s="18"/>
    </row>
    <row r="91" spans="1:7" x14ac:dyDescent="0.25">
      <c r="A91" t="s">
        <v>63</v>
      </c>
      <c r="B91" t="s">
        <v>64</v>
      </c>
      <c r="C91" t="s">
        <v>489</v>
      </c>
      <c r="D91" s="17"/>
      <c r="E91" s="18"/>
    </row>
    <row r="92" spans="1:7" ht="6.75" customHeight="1" thickBot="1" x14ac:dyDescent="0.3">
      <c r="D92" s="17"/>
      <c r="E92" s="18"/>
    </row>
    <row r="93" spans="1:7" ht="15.75" thickBot="1" x14ac:dyDescent="0.3">
      <c r="A93" s="3" t="s">
        <v>550</v>
      </c>
      <c r="C93" s="3"/>
      <c r="D93" s="19">
        <v>1362.768</v>
      </c>
      <c r="E93" s="9">
        <f>D93/$D$207</f>
        <v>1.9750226693085984E-2</v>
      </c>
      <c r="F93" s="6">
        <v>20</v>
      </c>
      <c r="G93" s="16"/>
    </row>
    <row r="94" spans="1:7" x14ac:dyDescent="0.25">
      <c r="D94" s="17"/>
      <c r="E94" s="18"/>
    </row>
    <row r="95" spans="1:7" x14ac:dyDescent="0.25">
      <c r="A95" s="1" t="s">
        <v>551</v>
      </c>
      <c r="D95" s="17"/>
      <c r="E95" s="18"/>
    </row>
    <row r="96" spans="1:7" x14ac:dyDescent="0.25">
      <c r="A96" t="s">
        <v>65</v>
      </c>
      <c r="B96" t="s">
        <v>66</v>
      </c>
      <c r="C96" t="s">
        <v>489</v>
      </c>
      <c r="D96" s="17"/>
      <c r="E96" s="18"/>
    </row>
    <row r="97" spans="1:8" ht="6.75" customHeight="1" thickBot="1" x14ac:dyDescent="0.3">
      <c r="D97" s="17"/>
      <c r="E97" s="18"/>
    </row>
    <row r="98" spans="1:8" ht="15.75" thickBot="1" x14ac:dyDescent="0.3">
      <c r="A98" s="3" t="s">
        <v>552</v>
      </c>
      <c r="C98" s="3"/>
      <c r="D98" s="19">
        <v>2121.232</v>
      </c>
      <c r="E98" s="9">
        <f>D98/$D$207</f>
        <v>3.0742439555836481E-2</v>
      </c>
      <c r="F98" s="6">
        <v>20</v>
      </c>
      <c r="G98" s="16"/>
    </row>
    <row r="99" spans="1:8" x14ac:dyDescent="0.25">
      <c r="D99" s="17"/>
      <c r="E99" s="18"/>
    </row>
    <row r="100" spans="1:8" s="6" customFormat="1" x14ac:dyDescent="0.25">
      <c r="A100" t="s">
        <v>90</v>
      </c>
      <c r="B100" t="s">
        <v>91</v>
      </c>
      <c r="C100"/>
      <c r="D100" s="17"/>
      <c r="E100" s="18"/>
      <c r="H100"/>
    </row>
    <row r="101" spans="1:8" s="6" customFormat="1" x14ac:dyDescent="0.25">
      <c r="A101" s="1" t="s">
        <v>553</v>
      </c>
      <c r="B101"/>
      <c r="C101"/>
      <c r="D101" s="17"/>
      <c r="E101" s="18"/>
      <c r="H101"/>
    </row>
    <row r="102" spans="1:8" s="6" customFormat="1" x14ac:dyDescent="0.25">
      <c r="A102" t="s">
        <v>92</v>
      </c>
      <c r="B102" t="s">
        <v>93</v>
      </c>
      <c r="C102" t="s">
        <v>489</v>
      </c>
      <c r="D102" s="17"/>
      <c r="E102" s="18"/>
      <c r="H102"/>
    </row>
    <row r="103" spans="1:8" s="6" customFormat="1" ht="6.75" customHeight="1" thickBot="1" x14ac:dyDescent="0.3">
      <c r="A103"/>
      <c r="B103"/>
      <c r="C103"/>
      <c r="D103" s="17"/>
      <c r="E103" s="18"/>
      <c r="H103"/>
    </row>
    <row r="104" spans="1:8" s="6" customFormat="1" ht="15.75" thickBot="1" x14ac:dyDescent="0.3">
      <c r="A104" s="3" t="s">
        <v>554</v>
      </c>
      <c r="B104"/>
      <c r="C104" s="3"/>
      <c r="D104" s="19">
        <v>147.75200000000001</v>
      </c>
      <c r="E104" s="9">
        <f>D104/$D$207</f>
        <v>2.1413296279020645E-3</v>
      </c>
      <c r="F104" s="6">
        <v>20</v>
      </c>
      <c r="G104" s="16"/>
      <c r="H104"/>
    </row>
    <row r="105" spans="1:8" x14ac:dyDescent="0.25">
      <c r="D105" s="17"/>
      <c r="E105" s="18"/>
    </row>
    <row r="106" spans="1:8" s="6" customFormat="1" x14ac:dyDescent="0.25">
      <c r="A106" s="1" t="s">
        <v>555</v>
      </c>
      <c r="B106"/>
      <c r="C106"/>
      <c r="D106" s="17"/>
      <c r="E106" s="18"/>
      <c r="H106"/>
    </row>
    <row r="107" spans="1:8" s="6" customFormat="1" x14ac:dyDescent="0.25">
      <c r="A107" t="s">
        <v>94</v>
      </c>
      <c r="B107" t="s">
        <v>95</v>
      </c>
      <c r="C107" t="s">
        <v>489</v>
      </c>
      <c r="D107" s="17"/>
      <c r="E107" s="18"/>
      <c r="H107"/>
    </row>
    <row r="108" spans="1:8" ht="6.75" customHeight="1" thickBot="1" x14ac:dyDescent="0.3">
      <c r="D108" s="17"/>
      <c r="E108" s="18"/>
    </row>
    <row r="109" spans="1:8" ht="15.75" thickBot="1" x14ac:dyDescent="0.3">
      <c r="A109" s="3" t="s">
        <v>556</v>
      </c>
      <c r="C109" s="3"/>
      <c r="D109" s="19">
        <v>179.208</v>
      </c>
      <c r="E109" s="9">
        <f>D109/$D$207</f>
        <v>2.597212896996813E-3</v>
      </c>
      <c r="F109" s="6">
        <v>20</v>
      </c>
      <c r="G109" s="16"/>
    </row>
    <row r="110" spans="1:8" x14ac:dyDescent="0.25">
      <c r="D110" s="17"/>
      <c r="E110" s="18"/>
    </row>
    <row r="111" spans="1:8" x14ac:dyDescent="0.25">
      <c r="A111" t="s">
        <v>96</v>
      </c>
      <c r="B111" t="s">
        <v>97</v>
      </c>
      <c r="D111" s="17"/>
      <c r="E111" s="18"/>
    </row>
    <row r="112" spans="1:8" x14ac:dyDescent="0.25">
      <c r="A112" s="1" t="s">
        <v>557</v>
      </c>
      <c r="D112" s="17"/>
      <c r="E112" s="18"/>
    </row>
    <row r="113" spans="1:8" x14ac:dyDescent="0.25">
      <c r="A113" t="s">
        <v>98</v>
      </c>
      <c r="B113" t="s">
        <v>99</v>
      </c>
      <c r="C113" t="s">
        <v>489</v>
      </c>
      <c r="D113" s="17"/>
      <c r="E113" s="18"/>
    </row>
    <row r="114" spans="1:8" ht="6.75" customHeight="1" thickBot="1" x14ac:dyDescent="0.3">
      <c r="D114" s="17"/>
      <c r="E114" s="18"/>
    </row>
    <row r="115" spans="1:8" ht="15.75" thickBot="1" x14ac:dyDescent="0.3">
      <c r="A115" s="3" t="s">
        <v>558</v>
      </c>
      <c r="C115" s="3"/>
      <c r="D115" s="19">
        <v>484.68799999999999</v>
      </c>
      <c r="E115" s="9">
        <f>D115/$D$207</f>
        <v>7.024451612760543E-3</v>
      </c>
      <c r="F115" s="6">
        <v>20</v>
      </c>
      <c r="G115" s="16"/>
    </row>
    <row r="116" spans="1:8" x14ac:dyDescent="0.25">
      <c r="D116" s="17"/>
      <c r="E116" s="18"/>
    </row>
    <row r="117" spans="1:8" x14ac:dyDescent="0.25">
      <c r="A117" s="1" t="s">
        <v>559</v>
      </c>
      <c r="D117" s="17"/>
      <c r="E117" s="18"/>
    </row>
    <row r="118" spans="1:8" x14ac:dyDescent="0.25">
      <c r="A118" t="s">
        <v>100</v>
      </c>
      <c r="B118" t="s">
        <v>101</v>
      </c>
      <c r="C118" t="s">
        <v>489</v>
      </c>
      <c r="D118" s="17"/>
      <c r="E118" s="18"/>
    </row>
    <row r="119" spans="1:8" s="6" customFormat="1" ht="6.75" customHeight="1" thickBot="1" x14ac:dyDescent="0.3">
      <c r="A119"/>
      <c r="B119"/>
      <c r="C119"/>
      <c r="D119" s="17"/>
      <c r="E119" s="18"/>
      <c r="H119"/>
    </row>
    <row r="120" spans="1:8" s="6" customFormat="1" ht="15.75" thickBot="1" x14ac:dyDescent="0.3">
      <c r="A120" s="3" t="s">
        <v>560</v>
      </c>
      <c r="B120"/>
      <c r="C120" s="3"/>
      <c r="D120" s="19">
        <v>1090.248</v>
      </c>
      <c r="E120" s="9">
        <f>D120/$D$207</f>
        <v>1.5800668310147883E-2</v>
      </c>
      <c r="F120" s="6">
        <v>20</v>
      </c>
      <c r="G120" s="16"/>
      <c r="H120"/>
    </row>
    <row r="121" spans="1:8" x14ac:dyDescent="0.25">
      <c r="D121" s="17"/>
      <c r="E121" s="18"/>
    </row>
    <row r="122" spans="1:8" s="6" customFormat="1" x14ac:dyDescent="0.25">
      <c r="A122" s="1" t="s">
        <v>561</v>
      </c>
      <c r="B122"/>
      <c r="C122"/>
      <c r="D122" s="17"/>
      <c r="E122" s="18"/>
      <c r="H122"/>
    </row>
    <row r="123" spans="1:8" s="6" customFormat="1" x14ac:dyDescent="0.25">
      <c r="A123" t="s">
        <v>102</v>
      </c>
      <c r="B123" t="s">
        <v>103</v>
      </c>
      <c r="C123" t="s">
        <v>489</v>
      </c>
      <c r="D123" s="17"/>
      <c r="E123" s="18"/>
      <c r="H123"/>
    </row>
    <row r="124" spans="1:8" s="6" customFormat="1" ht="6.75" customHeight="1" thickBot="1" x14ac:dyDescent="0.3">
      <c r="A124"/>
      <c r="B124"/>
      <c r="C124"/>
      <c r="D124" s="17"/>
      <c r="E124" s="18"/>
      <c r="H124"/>
    </row>
    <row r="125" spans="1:8" s="6" customFormat="1" ht="15.75" thickBot="1" x14ac:dyDescent="0.3">
      <c r="A125" s="3" t="s">
        <v>562</v>
      </c>
      <c r="B125"/>
      <c r="C125" s="3"/>
      <c r="D125" s="19">
        <v>115.544</v>
      </c>
      <c r="E125" s="9">
        <f>D125/$D$207</f>
        <v>1.6745478269418763E-3</v>
      </c>
      <c r="F125" s="6">
        <v>20</v>
      </c>
      <c r="G125" s="16"/>
      <c r="H125"/>
    </row>
    <row r="126" spans="1:8" x14ac:dyDescent="0.25">
      <c r="D126" s="17"/>
      <c r="E126" s="18"/>
    </row>
    <row r="127" spans="1:8" s="6" customFormat="1" x14ac:dyDescent="0.25">
      <c r="A127" t="s">
        <v>104</v>
      </c>
      <c r="B127" t="s">
        <v>105</v>
      </c>
      <c r="C127"/>
      <c r="D127" s="17"/>
      <c r="E127" s="18"/>
      <c r="H127"/>
    </row>
    <row r="128" spans="1:8" s="6" customFormat="1" x14ac:dyDescent="0.25">
      <c r="A128" s="1" t="s">
        <v>563</v>
      </c>
      <c r="B128"/>
      <c r="C128"/>
      <c r="D128" s="17"/>
      <c r="E128" s="18"/>
      <c r="H128"/>
    </row>
    <row r="129" spans="1:8" s="6" customFormat="1" x14ac:dyDescent="0.25">
      <c r="A129" t="s">
        <v>106</v>
      </c>
      <c r="B129" t="s">
        <v>107</v>
      </c>
      <c r="C129" t="s">
        <v>489</v>
      </c>
      <c r="D129" s="17"/>
      <c r="E129" s="18"/>
      <c r="H129"/>
    </row>
    <row r="130" spans="1:8" s="6" customFormat="1" ht="6.75" customHeight="1" thickBot="1" x14ac:dyDescent="0.3">
      <c r="A130"/>
      <c r="B130"/>
      <c r="C130"/>
      <c r="D130" s="17"/>
      <c r="E130" s="18"/>
      <c r="H130"/>
    </row>
    <row r="131" spans="1:8" s="6" customFormat="1" ht="15.75" thickBot="1" x14ac:dyDescent="0.3">
      <c r="A131" s="3" t="s">
        <v>564</v>
      </c>
      <c r="B131"/>
      <c r="C131" s="3"/>
      <c r="D131" s="19">
        <v>32.839799999999997</v>
      </c>
      <c r="E131" s="9">
        <f>D131/$D$207</f>
        <v>4.7593830685458202E-4</v>
      </c>
      <c r="F131" s="6">
        <v>2</v>
      </c>
      <c r="G131" s="16"/>
      <c r="H131"/>
    </row>
    <row r="132" spans="1:8" x14ac:dyDescent="0.25">
      <c r="D132" s="17"/>
      <c r="E132" s="18"/>
    </row>
    <row r="133" spans="1:8" s="6" customFormat="1" x14ac:dyDescent="0.25">
      <c r="A133" s="1" t="s">
        <v>565</v>
      </c>
      <c r="B133"/>
      <c r="C133"/>
      <c r="D133" s="17"/>
      <c r="E133" s="18"/>
      <c r="H133"/>
    </row>
    <row r="134" spans="1:8" s="6" customFormat="1" x14ac:dyDescent="0.25">
      <c r="A134" t="s">
        <v>108</v>
      </c>
      <c r="B134" t="s">
        <v>54</v>
      </c>
      <c r="C134" t="s">
        <v>489</v>
      </c>
      <c r="D134" s="17"/>
      <c r="E134" s="18"/>
      <c r="H134"/>
    </row>
    <row r="135" spans="1:8" s="6" customFormat="1" ht="6.75" customHeight="1" thickBot="1" x14ac:dyDescent="0.3">
      <c r="A135"/>
      <c r="B135"/>
      <c r="C135"/>
      <c r="D135" s="17"/>
      <c r="E135" s="18"/>
      <c r="H135"/>
    </row>
    <row r="136" spans="1:8" s="6" customFormat="1" ht="15.75" thickBot="1" x14ac:dyDescent="0.3">
      <c r="A136" s="3" t="s">
        <v>566</v>
      </c>
      <c r="B136"/>
      <c r="C136" s="3"/>
      <c r="D136" s="19">
        <v>29.1844</v>
      </c>
      <c r="E136" s="9">
        <f>D136/$D$207</f>
        <v>4.2296158693313801E-4</v>
      </c>
      <c r="F136" s="6">
        <v>2</v>
      </c>
      <c r="G136" s="16"/>
      <c r="H136"/>
    </row>
    <row r="137" spans="1:8" x14ac:dyDescent="0.25">
      <c r="D137" s="17"/>
      <c r="E137" s="18"/>
    </row>
    <row r="138" spans="1:8" s="6" customFormat="1" x14ac:dyDescent="0.25">
      <c r="A138" t="s">
        <v>109</v>
      </c>
      <c r="B138" t="s">
        <v>56</v>
      </c>
      <c r="C138"/>
      <c r="D138" s="17"/>
      <c r="E138" s="18"/>
      <c r="H138"/>
    </row>
    <row r="139" spans="1:8" s="6" customFormat="1" x14ac:dyDescent="0.25">
      <c r="A139" s="1" t="s">
        <v>567</v>
      </c>
      <c r="B139"/>
      <c r="C139"/>
      <c r="D139" s="17"/>
      <c r="E139" s="18"/>
      <c r="H139"/>
    </row>
    <row r="140" spans="1:8" s="6" customFormat="1" x14ac:dyDescent="0.25">
      <c r="A140" t="s">
        <v>110</v>
      </c>
      <c r="B140" t="s">
        <v>58</v>
      </c>
      <c r="C140" t="s">
        <v>489</v>
      </c>
      <c r="D140" s="17"/>
      <c r="E140" s="18"/>
      <c r="H140"/>
    </row>
    <row r="141" spans="1:8" s="6" customFormat="1" ht="6.75" customHeight="1" thickBot="1" x14ac:dyDescent="0.3">
      <c r="A141"/>
      <c r="B141"/>
      <c r="C141"/>
      <c r="D141" s="17"/>
      <c r="E141" s="18"/>
      <c r="H141"/>
    </row>
    <row r="142" spans="1:8" s="6" customFormat="1" ht="15.75" thickBot="1" x14ac:dyDescent="0.3">
      <c r="A142" s="3" t="s">
        <v>568</v>
      </c>
      <c r="B142"/>
      <c r="C142" s="3"/>
      <c r="D142" s="19">
        <v>36.191400000000002</v>
      </c>
      <c r="E142" s="9">
        <f>D142/$D$207</f>
        <v>5.2451213584421715E-4</v>
      </c>
      <c r="F142" s="6">
        <v>2</v>
      </c>
      <c r="G142" s="16"/>
      <c r="H142"/>
    </row>
    <row r="143" spans="1:8" x14ac:dyDescent="0.25">
      <c r="D143" s="17"/>
      <c r="E143" s="18"/>
    </row>
    <row r="144" spans="1:8" s="6" customFormat="1" x14ac:dyDescent="0.25">
      <c r="A144" s="1" t="s">
        <v>569</v>
      </c>
      <c r="B144"/>
      <c r="C144"/>
      <c r="D144" s="17"/>
      <c r="E144" s="18"/>
      <c r="H144"/>
    </row>
    <row r="145" spans="1:8" s="6" customFormat="1" x14ac:dyDescent="0.25">
      <c r="A145" t="s">
        <v>111</v>
      </c>
      <c r="B145" t="s">
        <v>60</v>
      </c>
      <c r="C145" t="s">
        <v>489</v>
      </c>
      <c r="D145" s="17"/>
      <c r="E145" s="18"/>
      <c r="H145"/>
    </row>
    <row r="146" spans="1:8" s="6" customFormat="1" ht="6.75" customHeight="1" thickBot="1" x14ac:dyDescent="0.3">
      <c r="A146"/>
      <c r="B146"/>
      <c r="C146"/>
      <c r="D146" s="17"/>
      <c r="E146" s="18"/>
      <c r="H146"/>
    </row>
    <row r="147" spans="1:8" s="6" customFormat="1" ht="15.75" thickBot="1" x14ac:dyDescent="0.3">
      <c r="A147" s="3" t="s">
        <v>570</v>
      </c>
      <c r="B147"/>
      <c r="C147" s="3"/>
      <c r="D147" s="19">
        <v>36.132599999999996</v>
      </c>
      <c r="E147" s="9">
        <f>D147/$D$207</f>
        <v>5.236599634058024E-4</v>
      </c>
      <c r="F147" s="6">
        <v>2</v>
      </c>
      <c r="G147" s="16"/>
      <c r="H147"/>
    </row>
    <row r="148" spans="1:8" x14ac:dyDescent="0.25">
      <c r="D148" s="17"/>
      <c r="E148" s="18"/>
    </row>
    <row r="149" spans="1:8" s="6" customFormat="1" x14ac:dyDescent="0.25">
      <c r="A149" s="1" t="s">
        <v>571</v>
      </c>
      <c r="B149"/>
      <c r="C149"/>
      <c r="D149" s="17"/>
      <c r="E149" s="18"/>
      <c r="H149"/>
    </row>
    <row r="150" spans="1:8" s="6" customFormat="1" x14ac:dyDescent="0.25">
      <c r="A150" t="s">
        <v>112</v>
      </c>
      <c r="B150" t="s">
        <v>62</v>
      </c>
      <c r="C150" t="s">
        <v>489</v>
      </c>
      <c r="D150" s="17"/>
      <c r="E150" s="18"/>
      <c r="H150"/>
    </row>
    <row r="151" spans="1:8" s="6" customFormat="1" ht="6.75" customHeight="1" thickBot="1" x14ac:dyDescent="0.3">
      <c r="A151"/>
      <c r="B151"/>
      <c r="C151"/>
      <c r="D151" s="17"/>
      <c r="E151" s="18"/>
      <c r="H151"/>
    </row>
    <row r="152" spans="1:8" s="6" customFormat="1" ht="15.75" thickBot="1" x14ac:dyDescent="0.3">
      <c r="A152" s="3" t="s">
        <v>572</v>
      </c>
      <c r="B152"/>
      <c r="C152" s="3"/>
      <c r="D152" s="19">
        <v>36.269799999999996</v>
      </c>
      <c r="E152" s="9">
        <f>D152/$D$207</f>
        <v>5.2564836576210331E-4</v>
      </c>
      <c r="F152" s="6">
        <v>2</v>
      </c>
      <c r="G152" s="16"/>
      <c r="H152"/>
    </row>
    <row r="153" spans="1:8" x14ac:dyDescent="0.25">
      <c r="D153" s="17"/>
      <c r="E153" s="18"/>
    </row>
    <row r="154" spans="1:8" s="6" customFormat="1" x14ac:dyDescent="0.25">
      <c r="A154" s="1" t="s">
        <v>573</v>
      </c>
      <c r="B154"/>
      <c r="C154"/>
      <c r="D154" s="17"/>
      <c r="E154" s="18"/>
      <c r="H154"/>
    </row>
    <row r="155" spans="1:8" s="6" customFormat="1" x14ac:dyDescent="0.25">
      <c r="A155" t="s">
        <v>113</v>
      </c>
      <c r="B155" t="s">
        <v>64</v>
      </c>
      <c r="C155" t="s">
        <v>489</v>
      </c>
      <c r="D155" s="17"/>
      <c r="E155" s="18"/>
      <c r="H155"/>
    </row>
    <row r="156" spans="1:8" s="6" customFormat="1" ht="6.75" customHeight="1" thickBot="1" x14ac:dyDescent="0.3">
      <c r="A156"/>
      <c r="B156"/>
      <c r="C156"/>
      <c r="D156" s="17"/>
      <c r="E156" s="18"/>
      <c r="H156"/>
    </row>
    <row r="157" spans="1:8" s="6" customFormat="1" ht="15.75" thickBot="1" x14ac:dyDescent="0.3">
      <c r="A157" s="3" t="s">
        <v>574</v>
      </c>
      <c r="B157"/>
      <c r="C157" s="3"/>
      <c r="D157" s="19">
        <v>36.436399999999999</v>
      </c>
      <c r="E157" s="9">
        <f>D157/$D$207</f>
        <v>5.2806285433761155E-4</v>
      </c>
      <c r="F157" s="6">
        <v>2</v>
      </c>
      <c r="G157" s="16"/>
      <c r="H157"/>
    </row>
    <row r="158" spans="1:8" x14ac:dyDescent="0.25">
      <c r="D158" s="17"/>
      <c r="E158" s="18"/>
    </row>
    <row r="159" spans="1:8" s="6" customFormat="1" x14ac:dyDescent="0.25">
      <c r="A159" t="s">
        <v>114</v>
      </c>
      <c r="B159" t="s">
        <v>66</v>
      </c>
      <c r="C159"/>
      <c r="D159" s="17"/>
      <c r="E159" s="18"/>
      <c r="H159"/>
    </row>
    <row r="160" spans="1:8" s="6" customFormat="1" x14ac:dyDescent="0.25">
      <c r="A160" s="1" t="s">
        <v>575</v>
      </c>
      <c r="B160"/>
      <c r="C160"/>
      <c r="D160" s="17"/>
      <c r="E160" s="18"/>
      <c r="H160"/>
    </row>
    <row r="161" spans="1:8" s="6" customFormat="1" x14ac:dyDescent="0.25">
      <c r="A161" t="s">
        <v>115</v>
      </c>
      <c r="B161" t="s">
        <v>116</v>
      </c>
      <c r="C161" t="s">
        <v>489</v>
      </c>
      <c r="D161" s="17"/>
      <c r="E161" s="18"/>
      <c r="H161"/>
    </row>
    <row r="162" spans="1:8" s="6" customFormat="1" ht="6.75" customHeight="1" thickBot="1" x14ac:dyDescent="0.3">
      <c r="A162"/>
      <c r="B162"/>
      <c r="C162"/>
      <c r="D162" s="17"/>
      <c r="E162" s="18"/>
      <c r="H162"/>
    </row>
    <row r="163" spans="1:8" s="6" customFormat="1" ht="15.75" thickBot="1" x14ac:dyDescent="0.3">
      <c r="A163" s="3" t="s">
        <v>576</v>
      </c>
      <c r="B163"/>
      <c r="C163" s="3"/>
      <c r="D163" s="19">
        <v>40.3172</v>
      </c>
      <c r="E163" s="9">
        <f>D163/$D$207</f>
        <v>5.8430623527297844E-4</v>
      </c>
      <c r="F163" s="6">
        <v>2</v>
      </c>
      <c r="G163" s="16"/>
      <c r="H163"/>
    </row>
    <row r="164" spans="1:8" x14ac:dyDescent="0.25">
      <c r="D164" s="17"/>
      <c r="E164" s="18"/>
    </row>
    <row r="165" spans="1:8" s="6" customFormat="1" x14ac:dyDescent="0.25">
      <c r="A165" s="1" t="s">
        <v>577</v>
      </c>
      <c r="B165"/>
      <c r="C165"/>
      <c r="D165" s="17"/>
      <c r="E165" s="18"/>
      <c r="H165"/>
    </row>
    <row r="166" spans="1:8" s="6" customFormat="1" x14ac:dyDescent="0.25">
      <c r="A166" t="s">
        <v>117</v>
      </c>
      <c r="B166" t="s">
        <v>118</v>
      </c>
      <c r="C166" t="s">
        <v>489</v>
      </c>
      <c r="D166" s="17"/>
      <c r="E166" s="18"/>
      <c r="H166"/>
    </row>
    <row r="167" spans="1:8" s="6" customFormat="1" ht="6.75" customHeight="1" thickBot="1" x14ac:dyDescent="0.3">
      <c r="A167"/>
      <c r="B167"/>
      <c r="C167"/>
      <c r="D167" s="17"/>
      <c r="E167" s="18"/>
      <c r="H167"/>
    </row>
    <row r="168" spans="1:8" s="6" customFormat="1" ht="15.75" thickBot="1" x14ac:dyDescent="0.3">
      <c r="A168" s="3" t="s">
        <v>578</v>
      </c>
      <c r="B168"/>
      <c r="C168" s="3"/>
      <c r="D168" s="19">
        <v>28.145600000000002</v>
      </c>
      <c r="E168" s="9">
        <f>D168/$D$207</f>
        <v>4.0790654052114589E-4</v>
      </c>
      <c r="F168" s="6">
        <v>2</v>
      </c>
      <c r="G168" s="16"/>
      <c r="H168"/>
    </row>
    <row r="169" spans="1:8" x14ac:dyDescent="0.25">
      <c r="D169" s="17"/>
      <c r="E169" s="18"/>
    </row>
    <row r="170" spans="1:8" s="6" customFormat="1" x14ac:dyDescent="0.25">
      <c r="A170" t="s">
        <v>119</v>
      </c>
      <c r="B170" t="s">
        <v>91</v>
      </c>
      <c r="C170"/>
      <c r="D170" s="17"/>
      <c r="E170" s="18"/>
      <c r="H170"/>
    </row>
    <row r="171" spans="1:8" s="6" customFormat="1" x14ac:dyDescent="0.25">
      <c r="A171" s="1" t="s">
        <v>583</v>
      </c>
      <c r="B171"/>
      <c r="C171"/>
      <c r="D171" s="17"/>
      <c r="E171" s="18"/>
      <c r="H171"/>
    </row>
    <row r="172" spans="1:8" s="6" customFormat="1" x14ac:dyDescent="0.25">
      <c r="A172" t="s">
        <v>120</v>
      </c>
      <c r="B172" t="s">
        <v>93</v>
      </c>
      <c r="C172" t="s">
        <v>489</v>
      </c>
      <c r="D172" s="17"/>
      <c r="E172" s="18"/>
      <c r="H172"/>
    </row>
    <row r="173" spans="1:8" s="6" customFormat="1" ht="6.75" customHeight="1" thickBot="1" x14ac:dyDescent="0.3">
      <c r="A173"/>
      <c r="B173"/>
      <c r="C173"/>
      <c r="D173" s="17"/>
      <c r="E173" s="18"/>
      <c r="H173"/>
    </row>
    <row r="174" spans="1:8" s="6" customFormat="1" ht="15.75" thickBot="1" x14ac:dyDescent="0.3">
      <c r="A174" s="3" t="s">
        <v>584</v>
      </c>
      <c r="B174"/>
      <c r="C174" s="3"/>
      <c r="D174" s="19">
        <v>58.9666</v>
      </c>
      <c r="E174" s="9">
        <f>D174/$D$207</f>
        <v>8.5458692699015831E-4</v>
      </c>
      <c r="F174" s="6">
        <v>2</v>
      </c>
      <c r="G174" s="16"/>
      <c r="H174"/>
    </row>
    <row r="175" spans="1:8" x14ac:dyDescent="0.25">
      <c r="D175" s="17"/>
      <c r="E175" s="18"/>
    </row>
    <row r="176" spans="1:8" s="6" customFormat="1" x14ac:dyDescent="0.25">
      <c r="A176" s="1" t="s">
        <v>585</v>
      </c>
      <c r="B176"/>
      <c r="C176"/>
      <c r="D176" s="17"/>
      <c r="E176" s="18"/>
      <c r="H176"/>
    </row>
    <row r="177" spans="1:8" s="6" customFormat="1" x14ac:dyDescent="0.25">
      <c r="A177" t="s">
        <v>121</v>
      </c>
      <c r="B177" t="s">
        <v>95</v>
      </c>
      <c r="C177" t="s">
        <v>489</v>
      </c>
      <c r="D177" s="17"/>
      <c r="E177" s="18"/>
      <c r="H177"/>
    </row>
    <row r="178" spans="1:8" s="6" customFormat="1" ht="6.75" customHeight="1" thickBot="1" x14ac:dyDescent="0.3">
      <c r="A178"/>
      <c r="B178"/>
      <c r="C178"/>
      <c r="D178" s="17"/>
      <c r="E178" s="18"/>
      <c r="H178"/>
    </row>
    <row r="179" spans="1:8" s="6" customFormat="1" ht="15.75" thickBot="1" x14ac:dyDescent="0.3">
      <c r="A179" s="3" t="s">
        <v>587</v>
      </c>
      <c r="B179"/>
      <c r="C179" s="3"/>
      <c r="D179" s="19">
        <v>100.04819999999999</v>
      </c>
      <c r="E179" s="9">
        <f>D179/$D$207</f>
        <v>1.449971403962527E-3</v>
      </c>
      <c r="F179" s="6">
        <v>2</v>
      </c>
      <c r="G179" s="16"/>
      <c r="H179"/>
    </row>
    <row r="180" spans="1:8" x14ac:dyDescent="0.25">
      <c r="D180" s="17"/>
      <c r="E180" s="18"/>
    </row>
    <row r="181" spans="1:8" s="6" customFormat="1" x14ac:dyDescent="0.25">
      <c r="A181" t="s">
        <v>122</v>
      </c>
      <c r="B181" t="s">
        <v>97</v>
      </c>
      <c r="C181"/>
      <c r="D181" s="17"/>
      <c r="E181" s="18"/>
      <c r="H181"/>
    </row>
    <row r="182" spans="1:8" s="6" customFormat="1" x14ac:dyDescent="0.25">
      <c r="A182" s="1" t="s">
        <v>586</v>
      </c>
      <c r="B182"/>
      <c r="C182"/>
      <c r="D182" s="17"/>
      <c r="E182" s="18"/>
      <c r="H182"/>
    </row>
    <row r="183" spans="1:8" s="6" customFormat="1" x14ac:dyDescent="0.25">
      <c r="A183" t="s">
        <v>123</v>
      </c>
      <c r="B183" t="s">
        <v>99</v>
      </c>
      <c r="C183" t="s">
        <v>489</v>
      </c>
      <c r="D183" s="17"/>
      <c r="E183" s="18"/>
      <c r="H183"/>
    </row>
    <row r="184" spans="1:8" s="6" customFormat="1" ht="6.75" customHeight="1" thickBot="1" x14ac:dyDescent="0.3">
      <c r="A184"/>
      <c r="B184"/>
      <c r="C184"/>
      <c r="D184" s="17"/>
      <c r="E184" s="18"/>
      <c r="H184"/>
    </row>
    <row r="185" spans="1:8" s="6" customFormat="1" ht="15.75" thickBot="1" x14ac:dyDescent="0.3">
      <c r="A185" s="3" t="s">
        <v>588</v>
      </c>
      <c r="B185"/>
      <c r="C185" s="3"/>
      <c r="D185" s="19">
        <v>53.194400000000002</v>
      </c>
      <c r="E185" s="9">
        <f>D185/$D$207</f>
        <v>7.709319992857868E-4</v>
      </c>
      <c r="F185" s="6">
        <v>2</v>
      </c>
      <c r="G185" s="16"/>
      <c r="H185"/>
    </row>
    <row r="186" spans="1:8" x14ac:dyDescent="0.25">
      <c r="D186" s="17"/>
      <c r="E186" s="18"/>
    </row>
    <row r="187" spans="1:8" s="6" customFormat="1" x14ac:dyDescent="0.25">
      <c r="A187" s="1" t="s">
        <v>589</v>
      </c>
      <c r="B187"/>
      <c r="C187"/>
      <c r="D187" s="17"/>
      <c r="E187" s="18"/>
      <c r="H187"/>
    </row>
    <row r="188" spans="1:8" s="6" customFormat="1" x14ac:dyDescent="0.25">
      <c r="A188" t="s">
        <v>124</v>
      </c>
      <c r="B188" t="s">
        <v>101</v>
      </c>
      <c r="C188" t="s">
        <v>489</v>
      </c>
      <c r="D188" s="17"/>
      <c r="E188" s="18"/>
      <c r="H188"/>
    </row>
    <row r="189" spans="1:8" s="6" customFormat="1" ht="6.75" customHeight="1" thickBot="1" x14ac:dyDescent="0.3">
      <c r="A189"/>
      <c r="B189"/>
      <c r="C189"/>
      <c r="D189" s="17"/>
      <c r="E189" s="18"/>
      <c r="H189"/>
    </row>
    <row r="190" spans="1:8" s="6" customFormat="1" ht="15.75" thickBot="1" x14ac:dyDescent="0.3">
      <c r="A190" s="3" t="s">
        <v>590</v>
      </c>
      <c r="B190"/>
      <c r="C190" s="3"/>
      <c r="D190" s="19">
        <v>97.167000000000002</v>
      </c>
      <c r="E190" s="9">
        <f>D190/$D$207</f>
        <v>1.4082149544802094E-3</v>
      </c>
      <c r="F190" s="6">
        <v>2</v>
      </c>
      <c r="G190" s="16"/>
      <c r="H190"/>
    </row>
    <row r="191" spans="1:8" x14ac:dyDescent="0.25">
      <c r="D191" s="17"/>
      <c r="E191" s="18"/>
    </row>
    <row r="192" spans="1:8" s="6" customFormat="1" x14ac:dyDescent="0.25">
      <c r="A192" s="1" t="s">
        <v>591</v>
      </c>
      <c r="B192"/>
      <c r="C192"/>
      <c r="D192" s="17"/>
      <c r="E192" s="18"/>
      <c r="H192"/>
    </row>
    <row r="193" spans="1:8" s="6" customFormat="1" x14ac:dyDescent="0.25">
      <c r="A193" t="s">
        <v>125</v>
      </c>
      <c r="B193" t="s">
        <v>103</v>
      </c>
      <c r="C193" t="s">
        <v>489</v>
      </c>
      <c r="D193" s="17"/>
      <c r="E193" s="18"/>
      <c r="H193"/>
    </row>
    <row r="194" spans="1:8" s="6" customFormat="1" ht="6.75" customHeight="1" thickBot="1" x14ac:dyDescent="0.3">
      <c r="A194"/>
      <c r="B194"/>
      <c r="C194"/>
      <c r="D194" s="17"/>
      <c r="E194" s="18"/>
      <c r="H194"/>
    </row>
    <row r="195" spans="1:8" s="6" customFormat="1" ht="15.75" thickBot="1" x14ac:dyDescent="0.3">
      <c r="A195" s="3" t="s">
        <v>592</v>
      </c>
      <c r="B195"/>
      <c r="C195" s="3"/>
      <c r="D195" s="19">
        <v>61.298999999999999</v>
      </c>
      <c r="E195" s="9">
        <f>D195/$D$207</f>
        <v>8.8838976704727277E-4</v>
      </c>
      <c r="F195" s="6">
        <v>2</v>
      </c>
      <c r="G195" s="16"/>
      <c r="H195"/>
    </row>
    <row r="196" spans="1:8" x14ac:dyDescent="0.25">
      <c r="D196" s="17"/>
      <c r="E196" s="18"/>
    </row>
    <row r="197" spans="1:8" s="6" customFormat="1" x14ac:dyDescent="0.25">
      <c r="A197" s="1" t="s">
        <v>593</v>
      </c>
      <c r="B197"/>
      <c r="C197"/>
      <c r="D197" s="17"/>
      <c r="E197" s="18"/>
      <c r="H197"/>
    </row>
    <row r="198" spans="1:8" s="6" customFormat="1" x14ac:dyDescent="0.25">
      <c r="A198" t="s">
        <v>126</v>
      </c>
      <c r="B198" t="s">
        <v>127</v>
      </c>
      <c r="C198" t="s">
        <v>489</v>
      </c>
      <c r="D198" s="17"/>
      <c r="E198" s="18"/>
      <c r="H198"/>
    </row>
    <row r="199" spans="1:8" s="6" customFormat="1" ht="6.75" customHeight="1" thickBot="1" x14ac:dyDescent="0.3">
      <c r="A199"/>
      <c r="B199"/>
      <c r="C199"/>
      <c r="D199" s="17"/>
      <c r="E199" s="18"/>
      <c r="H199"/>
    </row>
    <row r="200" spans="1:8" ht="15.75" thickBot="1" x14ac:dyDescent="0.3">
      <c r="A200" s="3" t="s">
        <v>594</v>
      </c>
      <c r="C200" s="3"/>
      <c r="D200" s="19">
        <v>31.977399999999999</v>
      </c>
      <c r="E200" s="9">
        <f>D200/$D$207</f>
        <v>4.6343977775783389E-4</v>
      </c>
      <c r="F200" s="6">
        <v>2</v>
      </c>
      <c r="G200" s="16"/>
    </row>
    <row r="201" spans="1:8" x14ac:dyDescent="0.25">
      <c r="D201" s="17"/>
      <c r="E201" s="18"/>
    </row>
    <row r="202" spans="1:8" x14ac:dyDescent="0.25">
      <c r="A202" s="1" t="s">
        <v>889</v>
      </c>
      <c r="D202" s="17"/>
      <c r="E202" s="18"/>
    </row>
    <row r="203" spans="1:8" x14ac:dyDescent="0.25">
      <c r="A203" t="s">
        <v>128</v>
      </c>
      <c r="B203" t="s">
        <v>427</v>
      </c>
      <c r="C203" t="s">
        <v>489</v>
      </c>
      <c r="D203" s="17"/>
      <c r="E203" s="18"/>
    </row>
    <row r="204" spans="1:8" ht="6.75" customHeight="1" thickBot="1" x14ac:dyDescent="0.3">
      <c r="D204" s="17"/>
      <c r="E204" s="18"/>
    </row>
    <row r="205" spans="1:8" ht="15.75" thickBot="1" x14ac:dyDescent="0.3">
      <c r="A205" s="3" t="s">
        <v>890</v>
      </c>
      <c r="C205" s="3"/>
      <c r="D205" s="19">
        <v>12.1716</v>
      </c>
      <c r="E205" s="9">
        <f>D205/$D$207</f>
        <v>1.7639969475183258E-4</v>
      </c>
      <c r="F205" s="6">
        <v>2</v>
      </c>
      <c r="G205" s="16"/>
    </row>
    <row r="206" spans="1:8" ht="15" customHeight="1" x14ac:dyDescent="0.25">
      <c r="E206" s="1"/>
    </row>
    <row r="207" spans="1:8" ht="15.75" thickBot="1" x14ac:dyDescent="0.3">
      <c r="A207" s="22" t="s">
        <v>782</v>
      </c>
      <c r="B207" s="23"/>
      <c r="C207" s="22"/>
      <c r="D207" s="24">
        <f>SUM(D205+D200+D195+D190+D185+D179+D174+D168+D163+D157+D152+D147+D142+D136+D131+D125+D120+D115+D109+D104+D98+D93+D88+D83+D78+D72+D67+D61+D56+D51+D46+D40+D35+D30+D25+D19+D12+D7)</f>
        <v>69000.119399999996</v>
      </c>
      <c r="E207" s="30">
        <f>SUM(E205+E200+E195+E190+E185+E179+E174+E168+E163+E157+E152+E147+E142+E136+E131+E125+E120+E115+E109+E104+E98+E93+E88+E83+E78+E72+E67+E61+E56+E51+E46+E40+E35+E30+E25+E19+E12+E7)</f>
        <v>1</v>
      </c>
      <c r="F207" s="26"/>
      <c r="G207" s="26"/>
    </row>
    <row r="208" spans="1:8" x14ac:dyDescent="0.25">
      <c r="E208" s="1"/>
    </row>
    <row r="209" spans="1:7" s="1" customFormat="1" x14ac:dyDescent="0.25">
      <c r="A209" s="1" t="s">
        <v>428</v>
      </c>
      <c r="D209" s="5"/>
      <c r="F209" s="5"/>
      <c r="G209" s="5"/>
    </row>
    <row r="210" spans="1:7" x14ac:dyDescent="0.25">
      <c r="A210" t="s">
        <v>72</v>
      </c>
      <c r="B210" t="s">
        <v>73</v>
      </c>
      <c r="E210" s="1"/>
    </row>
    <row r="211" spans="1:7" x14ac:dyDescent="0.25">
      <c r="A211" s="1" t="s">
        <v>579</v>
      </c>
      <c r="E211" s="1"/>
    </row>
    <row r="212" spans="1:7" x14ac:dyDescent="0.25">
      <c r="A212" t="s">
        <v>74</v>
      </c>
      <c r="B212" t="s">
        <v>429</v>
      </c>
      <c r="C212" t="s">
        <v>490</v>
      </c>
      <c r="E212" s="1"/>
    </row>
    <row r="213" spans="1:7" ht="6.75" customHeight="1" thickBot="1" x14ac:dyDescent="0.3">
      <c r="D213" s="17"/>
      <c r="E213" s="18"/>
    </row>
    <row r="214" spans="1:7" ht="15.75" thickBot="1" x14ac:dyDescent="0.3">
      <c r="A214" s="3" t="s">
        <v>581</v>
      </c>
      <c r="C214" s="3"/>
      <c r="D214" s="19">
        <v>2861.1549</v>
      </c>
      <c r="E214" s="9">
        <f>D214/D222</f>
        <v>0.84100044064156076</v>
      </c>
      <c r="F214" s="6">
        <v>19</v>
      </c>
      <c r="G214" s="16"/>
    </row>
    <row r="215" spans="1:7" x14ac:dyDescent="0.25">
      <c r="D215" s="17"/>
      <c r="E215" s="18"/>
    </row>
    <row r="216" spans="1:7" x14ac:dyDescent="0.25">
      <c r="A216" t="s">
        <v>75</v>
      </c>
      <c r="B216" t="s">
        <v>76</v>
      </c>
      <c r="D216" s="17"/>
      <c r="E216" s="18"/>
    </row>
    <row r="217" spans="1:7" x14ac:dyDescent="0.25">
      <c r="A217" s="1" t="s">
        <v>580</v>
      </c>
      <c r="D217" s="17"/>
      <c r="E217" s="18"/>
    </row>
    <row r="218" spans="1:7" x14ac:dyDescent="0.25">
      <c r="A218" t="s">
        <v>77</v>
      </c>
      <c r="B218" t="s">
        <v>430</v>
      </c>
      <c r="C218" t="s">
        <v>490</v>
      </c>
      <c r="D218" s="17"/>
      <c r="E218" s="18"/>
    </row>
    <row r="219" spans="1:7" ht="6.75" customHeight="1" thickBot="1" x14ac:dyDescent="0.3">
      <c r="D219" s="17"/>
      <c r="E219" s="18"/>
    </row>
    <row r="220" spans="1:7" ht="15.75" thickBot="1" x14ac:dyDescent="0.3">
      <c r="A220" s="3" t="s">
        <v>891</v>
      </c>
      <c r="C220" s="3"/>
      <c r="D220" s="19">
        <v>540.92999999999995</v>
      </c>
      <c r="E220" s="9">
        <f>D220/D222</f>
        <v>0.15899955935843929</v>
      </c>
      <c r="F220" s="6">
        <v>27</v>
      </c>
      <c r="G220" s="16"/>
    </row>
    <row r="221" spans="1:7" ht="15" customHeight="1" x14ac:dyDescent="0.25">
      <c r="E221" s="1"/>
    </row>
    <row r="222" spans="1:7" ht="15.75" thickBot="1" x14ac:dyDescent="0.3">
      <c r="A222" s="22" t="s">
        <v>783</v>
      </c>
      <c r="B222" s="23"/>
      <c r="C222" s="22"/>
      <c r="D222" s="24">
        <f>SUM(D220+D214)</f>
        <v>3402.0848999999998</v>
      </c>
      <c r="E222" s="30">
        <f>SUM(E220+E214)</f>
        <v>1</v>
      </c>
      <c r="F222" s="26"/>
      <c r="G222" s="26"/>
    </row>
    <row r="223" spans="1:7" x14ac:dyDescent="0.25">
      <c r="A223" s="3"/>
      <c r="C223" s="3"/>
      <c r="D223" s="8"/>
      <c r="E223" s="1"/>
    </row>
    <row r="224" spans="1:7" x14ac:dyDescent="0.25">
      <c r="A224" s="1" t="s">
        <v>431</v>
      </c>
      <c r="E224" s="1"/>
    </row>
    <row r="225" spans="1:7" x14ac:dyDescent="0.25">
      <c r="A225" t="s">
        <v>78</v>
      </c>
      <c r="B225" t="s">
        <v>79</v>
      </c>
      <c r="E225" s="1"/>
    </row>
    <row r="226" spans="1:7" x14ac:dyDescent="0.25">
      <c r="A226" s="1" t="s">
        <v>582</v>
      </c>
      <c r="E226" s="1"/>
    </row>
    <row r="227" spans="1:7" x14ac:dyDescent="0.25">
      <c r="A227" t="s">
        <v>80</v>
      </c>
      <c r="B227" t="s">
        <v>81</v>
      </c>
      <c r="C227" t="s">
        <v>828</v>
      </c>
      <c r="E227" s="1"/>
    </row>
    <row r="228" spans="1:7" ht="6.75" customHeight="1" thickBot="1" x14ac:dyDescent="0.3">
      <c r="E228" s="1"/>
    </row>
    <row r="229" spans="1:7" ht="15.75" thickBot="1" x14ac:dyDescent="0.3">
      <c r="A229" s="3" t="s">
        <v>595</v>
      </c>
      <c r="C229" s="3"/>
      <c r="D229" s="19">
        <v>450</v>
      </c>
      <c r="E229" s="9">
        <f>D229/D231</f>
        <v>1</v>
      </c>
      <c r="F229" s="6">
        <v>25</v>
      </c>
      <c r="G229" s="16"/>
    </row>
    <row r="230" spans="1:7" x14ac:dyDescent="0.25">
      <c r="E230" s="1"/>
    </row>
    <row r="231" spans="1:7" ht="15.75" thickBot="1" x14ac:dyDescent="0.3">
      <c r="A231" s="27" t="s">
        <v>784</v>
      </c>
      <c r="B231" s="23"/>
      <c r="C231" s="23"/>
      <c r="D231" s="28">
        <f>SUM(D229)</f>
        <v>450</v>
      </c>
      <c r="E231" s="25">
        <f>E229</f>
        <v>1</v>
      </c>
      <c r="F231" s="26"/>
      <c r="G231" s="26"/>
    </row>
    <row r="232" spans="1:7" x14ac:dyDescent="0.25">
      <c r="E232" s="1"/>
    </row>
    <row r="233" spans="1:7" s="1" customFormat="1" x14ac:dyDescent="0.25">
      <c r="A233" s="1" t="s">
        <v>432</v>
      </c>
      <c r="D233" s="5"/>
      <c r="F233" s="5"/>
      <c r="G233" s="5"/>
    </row>
    <row r="234" spans="1:7" x14ac:dyDescent="0.25">
      <c r="A234" t="s">
        <v>82</v>
      </c>
      <c r="B234" t="s">
        <v>83</v>
      </c>
      <c r="E234" s="1"/>
    </row>
    <row r="235" spans="1:7" x14ac:dyDescent="0.25">
      <c r="A235" t="s">
        <v>84</v>
      </c>
      <c r="B235" t="s">
        <v>85</v>
      </c>
      <c r="E235" s="1"/>
    </row>
    <row r="236" spans="1:7" x14ac:dyDescent="0.25">
      <c r="A236" s="1" t="s">
        <v>596</v>
      </c>
      <c r="E236" s="1"/>
    </row>
    <row r="237" spans="1:7" x14ac:dyDescent="0.25">
      <c r="A237" t="s">
        <v>86</v>
      </c>
      <c r="B237" t="s">
        <v>87</v>
      </c>
      <c r="C237" t="s">
        <v>489</v>
      </c>
      <c r="E237" s="1"/>
    </row>
    <row r="238" spans="1:7" ht="6.75" customHeight="1" thickBot="1" x14ac:dyDescent="0.3">
      <c r="D238" s="17"/>
      <c r="E238" s="18"/>
    </row>
    <row r="239" spans="1:7" ht="15.75" thickBot="1" x14ac:dyDescent="0.3">
      <c r="A239" s="3" t="s">
        <v>597</v>
      </c>
      <c r="C239" s="3"/>
      <c r="D239" s="19">
        <v>10780.27</v>
      </c>
      <c r="E239" s="9">
        <f>D239/D241</f>
        <v>1</v>
      </c>
      <c r="F239" s="6">
        <v>24</v>
      </c>
      <c r="G239" s="16"/>
    </row>
    <row r="240" spans="1:7" ht="15" customHeight="1" x14ac:dyDescent="0.25">
      <c r="E240" s="1"/>
    </row>
    <row r="241" spans="1:7" ht="15.75" thickBot="1" x14ac:dyDescent="0.3">
      <c r="A241" s="22" t="s">
        <v>785</v>
      </c>
      <c r="B241" s="23"/>
      <c r="C241" s="22"/>
      <c r="D241" s="24">
        <f>D239</f>
        <v>10780.27</v>
      </c>
      <c r="E241" s="25">
        <f>E239</f>
        <v>1</v>
      </c>
      <c r="F241" s="26"/>
      <c r="G241" s="26"/>
    </row>
    <row r="242" spans="1:7" x14ac:dyDescent="0.25">
      <c r="E242" s="1"/>
    </row>
    <row r="243" spans="1:7" x14ac:dyDescent="0.25">
      <c r="A243" s="1" t="s">
        <v>433</v>
      </c>
      <c r="E243" s="1"/>
    </row>
    <row r="244" spans="1:7" x14ac:dyDescent="0.25">
      <c r="A244" s="1" t="s">
        <v>598</v>
      </c>
      <c r="E244" s="1"/>
    </row>
    <row r="245" spans="1:7" x14ac:dyDescent="0.25">
      <c r="A245" t="s">
        <v>88</v>
      </c>
      <c r="B245" t="s">
        <v>435</v>
      </c>
      <c r="C245" t="s">
        <v>491</v>
      </c>
      <c r="E245" s="1"/>
    </row>
    <row r="246" spans="1:7" ht="6.75" customHeight="1" thickBot="1" x14ac:dyDescent="0.3">
      <c r="E246" s="1"/>
    </row>
    <row r="247" spans="1:7" ht="15.75" thickBot="1" x14ac:dyDescent="0.3">
      <c r="A247" s="3" t="s">
        <v>599</v>
      </c>
      <c r="C247" s="3"/>
      <c r="D247" s="19">
        <v>271.7</v>
      </c>
      <c r="E247" s="9">
        <f>D247/D254</f>
        <v>2.510962936264792E-2</v>
      </c>
      <c r="F247" s="6">
        <v>35</v>
      </c>
      <c r="G247" s="16"/>
    </row>
    <row r="248" spans="1:7" x14ac:dyDescent="0.25">
      <c r="E248" s="1"/>
    </row>
    <row r="249" spans="1:7" x14ac:dyDescent="0.25">
      <c r="A249" s="1" t="s">
        <v>831</v>
      </c>
      <c r="E249" s="1"/>
    </row>
    <row r="250" spans="1:7" x14ac:dyDescent="0.25">
      <c r="A250" t="s">
        <v>89</v>
      </c>
      <c r="B250" t="s">
        <v>436</v>
      </c>
      <c r="C250" t="s">
        <v>491</v>
      </c>
      <c r="E250" s="1"/>
    </row>
    <row r="251" spans="1:7" ht="6.75" customHeight="1" thickBot="1" x14ac:dyDescent="0.3">
      <c r="E251" s="1"/>
    </row>
    <row r="252" spans="1:7" ht="15.75" thickBot="1" x14ac:dyDescent="0.3">
      <c r="A252" s="3" t="s">
        <v>832</v>
      </c>
      <c r="C252" s="3"/>
      <c r="D252" s="19">
        <v>10548.85</v>
      </c>
      <c r="E252" s="9">
        <f>D252/D254</f>
        <v>0.97489037063735207</v>
      </c>
      <c r="F252" s="6">
        <v>35</v>
      </c>
      <c r="G252" s="16"/>
    </row>
    <row r="253" spans="1:7" ht="15" customHeight="1" x14ac:dyDescent="0.25">
      <c r="E253" s="1"/>
    </row>
    <row r="254" spans="1:7" ht="15.75" thickBot="1" x14ac:dyDescent="0.3">
      <c r="A254" s="22" t="s">
        <v>786</v>
      </c>
      <c r="B254" s="23"/>
      <c r="C254" s="22"/>
      <c r="D254" s="24">
        <f>SUM(D252+D247)</f>
        <v>10820.550000000001</v>
      </c>
      <c r="E254" s="25">
        <f>SUM(E252+E247)</f>
        <v>1</v>
      </c>
      <c r="F254" s="26"/>
      <c r="G254" s="26"/>
    </row>
    <row r="255" spans="1:7" x14ac:dyDescent="0.25">
      <c r="A255" s="1"/>
      <c r="E255" s="1"/>
    </row>
    <row r="256" spans="1:7" x14ac:dyDescent="0.25">
      <c r="A256" s="1" t="s">
        <v>434</v>
      </c>
      <c r="E256" s="1"/>
    </row>
    <row r="257" spans="1:7" x14ac:dyDescent="0.25">
      <c r="A257" s="1" t="s">
        <v>600</v>
      </c>
      <c r="E257" s="1"/>
    </row>
    <row r="258" spans="1:7" ht="15.75" customHeight="1" x14ac:dyDescent="0.25">
      <c r="A258" t="s">
        <v>0</v>
      </c>
      <c r="B258" t="s">
        <v>1</v>
      </c>
      <c r="C258" t="s">
        <v>492</v>
      </c>
      <c r="D258" s="17"/>
      <c r="E258" s="18"/>
    </row>
    <row r="259" spans="1:7" ht="6.75" customHeight="1" thickBot="1" x14ac:dyDescent="0.3">
      <c r="D259" s="17"/>
      <c r="E259" s="18"/>
    </row>
    <row r="260" spans="1:7" ht="15.75" thickBot="1" x14ac:dyDescent="0.3">
      <c r="A260" s="3" t="s">
        <v>601</v>
      </c>
      <c r="C260" s="3"/>
      <c r="D260" s="19">
        <v>562.67999999999995</v>
      </c>
      <c r="E260" s="9">
        <f>D260/D262</f>
        <v>1</v>
      </c>
      <c r="F260" s="6">
        <v>40</v>
      </c>
      <c r="G260" s="16"/>
    </row>
    <row r="261" spans="1:7" ht="15" customHeight="1" x14ac:dyDescent="0.25">
      <c r="E261" s="1"/>
    </row>
    <row r="262" spans="1:7" ht="15.75" thickBot="1" x14ac:dyDescent="0.3">
      <c r="A262" s="22" t="s">
        <v>787</v>
      </c>
      <c r="B262" s="23"/>
      <c r="C262" s="22"/>
      <c r="D262" s="24">
        <f>SUM(D260)</f>
        <v>562.67999999999995</v>
      </c>
      <c r="E262" s="25">
        <f>SUM(E260)</f>
        <v>1</v>
      </c>
      <c r="F262" s="26"/>
      <c r="G262" s="26"/>
    </row>
    <row r="263" spans="1:7" x14ac:dyDescent="0.25">
      <c r="A263" s="1"/>
      <c r="E263" s="1"/>
    </row>
    <row r="264" spans="1:7" x14ac:dyDescent="0.25">
      <c r="A264" s="1" t="s">
        <v>439</v>
      </c>
      <c r="E264" s="1"/>
    </row>
    <row r="265" spans="1:7" x14ac:dyDescent="0.25">
      <c r="A265" t="s">
        <v>2</v>
      </c>
      <c r="B265" t="s">
        <v>3</v>
      </c>
      <c r="E265" s="1"/>
    </row>
    <row r="266" spans="1:7" x14ac:dyDescent="0.25">
      <c r="A266" s="1" t="s">
        <v>602</v>
      </c>
      <c r="E266" s="1"/>
    </row>
    <row r="267" spans="1:7" x14ac:dyDescent="0.25">
      <c r="A267" t="s">
        <v>4</v>
      </c>
      <c r="B267" t="s">
        <v>437</v>
      </c>
      <c r="C267" t="s">
        <v>493</v>
      </c>
      <c r="D267" s="17"/>
      <c r="E267" s="18"/>
    </row>
    <row r="268" spans="1:7" ht="6.75" customHeight="1" thickBot="1" x14ac:dyDescent="0.3">
      <c r="D268" s="17"/>
      <c r="E268" s="18"/>
    </row>
    <row r="269" spans="1:7" ht="15.75" thickBot="1" x14ac:dyDescent="0.3">
      <c r="A269" s="3" t="s">
        <v>603</v>
      </c>
      <c r="C269" s="3"/>
      <c r="D269" s="19">
        <v>246.70400000000001</v>
      </c>
      <c r="E269" s="9">
        <v>0.207172224760164</v>
      </c>
      <c r="F269" s="6">
        <v>15</v>
      </c>
      <c r="G269" s="16"/>
    </row>
    <row r="270" spans="1:7" x14ac:dyDescent="0.25">
      <c r="A270" s="3"/>
      <c r="C270" s="3"/>
      <c r="D270" s="19"/>
      <c r="E270" s="18"/>
    </row>
    <row r="271" spans="1:7" x14ac:dyDescent="0.25">
      <c r="A271" s="1" t="s">
        <v>604</v>
      </c>
      <c r="D271" s="17"/>
      <c r="E271" s="18"/>
    </row>
    <row r="272" spans="1:7" s="2" customFormat="1" x14ac:dyDescent="0.25">
      <c r="A272" s="2" t="s">
        <v>5</v>
      </c>
      <c r="B272" s="2" t="s">
        <v>438</v>
      </c>
      <c r="C272" s="2" t="s">
        <v>494</v>
      </c>
      <c r="D272" s="20"/>
      <c r="E272" s="21"/>
      <c r="F272" s="7"/>
      <c r="G272" s="7"/>
    </row>
    <row r="273" spans="1:7" ht="6.75" customHeight="1" thickBot="1" x14ac:dyDescent="0.3">
      <c r="D273" s="17"/>
      <c r="E273" s="18"/>
    </row>
    <row r="274" spans="1:7" ht="15.75" thickBot="1" x14ac:dyDescent="0.3">
      <c r="A274" s="3" t="s">
        <v>605</v>
      </c>
      <c r="C274" s="3"/>
      <c r="D274" s="19">
        <v>944.11199999999997</v>
      </c>
      <c r="E274" s="9">
        <v>0.79282777523983505</v>
      </c>
      <c r="F274" s="6">
        <v>15</v>
      </c>
      <c r="G274" s="16"/>
    </row>
    <row r="275" spans="1:7" ht="15" customHeight="1" x14ac:dyDescent="0.25">
      <c r="E275" s="1"/>
    </row>
    <row r="276" spans="1:7" ht="15.75" thickBot="1" x14ac:dyDescent="0.3">
      <c r="A276" s="22" t="s">
        <v>788</v>
      </c>
      <c r="B276" s="23"/>
      <c r="C276" s="22"/>
      <c r="D276" s="24">
        <f>SUM(D274+D269)</f>
        <v>1190.816</v>
      </c>
      <c r="E276" s="29">
        <f>SUM(E274+E269)</f>
        <v>0.99999999999999911</v>
      </c>
      <c r="F276" s="26"/>
      <c r="G276" s="26"/>
    </row>
    <row r="277" spans="1:7" x14ac:dyDescent="0.25">
      <c r="A277" s="1"/>
      <c r="E277" s="1"/>
    </row>
    <row r="278" spans="1:7" x14ac:dyDescent="0.25">
      <c r="A278" s="1" t="s">
        <v>440</v>
      </c>
      <c r="E278" s="1"/>
    </row>
    <row r="279" spans="1:7" x14ac:dyDescent="0.25">
      <c r="A279" t="s">
        <v>6</v>
      </c>
      <c r="B279" t="s">
        <v>7</v>
      </c>
      <c r="E279" s="1"/>
    </row>
    <row r="280" spans="1:7" x14ac:dyDescent="0.25">
      <c r="A280" t="s">
        <v>8</v>
      </c>
      <c r="B280" t="s">
        <v>9</v>
      </c>
      <c r="E280" s="1"/>
    </row>
    <row r="281" spans="1:7" x14ac:dyDescent="0.25">
      <c r="A281" s="1" t="s">
        <v>606</v>
      </c>
      <c r="D281" s="17"/>
      <c r="E281" s="18"/>
    </row>
    <row r="282" spans="1:7" x14ac:dyDescent="0.25">
      <c r="A282" t="s">
        <v>10</v>
      </c>
      <c r="B282" t="s">
        <v>11</v>
      </c>
      <c r="C282" t="s">
        <v>495</v>
      </c>
      <c r="D282" s="17"/>
      <c r="E282" s="18"/>
    </row>
    <row r="283" spans="1:7" ht="6.75" customHeight="1" thickBot="1" x14ac:dyDescent="0.3">
      <c r="D283" s="17"/>
      <c r="E283" s="18"/>
    </row>
    <row r="284" spans="1:7" ht="15.75" thickBot="1" x14ac:dyDescent="0.3">
      <c r="A284" s="3" t="s">
        <v>607</v>
      </c>
      <c r="C284" s="3"/>
      <c r="D284" s="19">
        <v>1761.9839999999999</v>
      </c>
      <c r="E284" s="9">
        <f>D284/$D$307</f>
        <v>0.32578131370196511</v>
      </c>
      <c r="F284" s="6">
        <v>37</v>
      </c>
      <c r="G284" s="16"/>
    </row>
    <row r="285" spans="1:7" x14ac:dyDescent="0.25">
      <c r="A285" s="3"/>
      <c r="C285" s="3"/>
      <c r="D285" s="19"/>
      <c r="E285" s="18"/>
    </row>
    <row r="286" spans="1:7" x14ac:dyDescent="0.25">
      <c r="A286" s="1" t="s">
        <v>608</v>
      </c>
      <c r="D286" s="17"/>
      <c r="E286" s="18"/>
    </row>
    <row r="287" spans="1:7" x14ac:dyDescent="0.25">
      <c r="A287" t="s">
        <v>12</v>
      </c>
      <c r="B287" t="s">
        <v>13</v>
      </c>
      <c r="C287" t="s">
        <v>495</v>
      </c>
      <c r="D287" s="17"/>
      <c r="E287" s="18"/>
    </row>
    <row r="288" spans="1:7" ht="6.75" customHeight="1" thickBot="1" x14ac:dyDescent="0.3">
      <c r="D288" s="17"/>
      <c r="E288" s="18"/>
    </row>
    <row r="289" spans="1:7" ht="15.75" thickBot="1" x14ac:dyDescent="0.3">
      <c r="A289" s="3" t="s">
        <v>609</v>
      </c>
      <c r="C289" s="3"/>
      <c r="D289" s="19">
        <v>1556.1</v>
      </c>
      <c r="E289" s="9">
        <f>D289/$D$307</f>
        <v>0.28771447541613765</v>
      </c>
      <c r="F289" s="6">
        <v>37</v>
      </c>
      <c r="G289" s="16"/>
    </row>
    <row r="290" spans="1:7" x14ac:dyDescent="0.25">
      <c r="A290" s="3"/>
      <c r="C290" s="3"/>
      <c r="D290" s="19"/>
      <c r="E290" s="18"/>
    </row>
    <row r="291" spans="1:7" x14ac:dyDescent="0.25">
      <c r="A291" t="s">
        <v>14</v>
      </c>
      <c r="B291" t="s">
        <v>15</v>
      </c>
      <c r="E291" s="1"/>
    </row>
    <row r="292" spans="1:7" x14ac:dyDescent="0.25">
      <c r="A292" s="1" t="s">
        <v>610</v>
      </c>
      <c r="E292" s="1"/>
    </row>
    <row r="293" spans="1:7" x14ac:dyDescent="0.25">
      <c r="A293" t="s">
        <v>16</v>
      </c>
      <c r="B293" t="s">
        <v>17</v>
      </c>
      <c r="C293" t="s">
        <v>495</v>
      </c>
      <c r="D293" s="17"/>
      <c r="E293" s="18"/>
    </row>
    <row r="294" spans="1:7" ht="6.75" customHeight="1" thickBot="1" x14ac:dyDescent="0.3">
      <c r="D294" s="17"/>
      <c r="E294" s="18"/>
    </row>
    <row r="295" spans="1:7" ht="15.75" thickBot="1" x14ac:dyDescent="0.3">
      <c r="A295" s="3" t="s">
        <v>611</v>
      </c>
      <c r="C295" s="3"/>
      <c r="D295" s="19">
        <v>39.916800000000002</v>
      </c>
      <c r="E295" s="9">
        <f>D295/$D$307</f>
        <v>7.3804004705937181E-3</v>
      </c>
      <c r="F295" s="6">
        <v>37</v>
      </c>
      <c r="G295" s="16"/>
    </row>
    <row r="296" spans="1:7" x14ac:dyDescent="0.25">
      <c r="A296" s="3"/>
      <c r="C296" s="3"/>
      <c r="D296" s="19"/>
      <c r="E296" s="18"/>
    </row>
    <row r="297" spans="1:7" x14ac:dyDescent="0.25">
      <c r="A297" s="1" t="s">
        <v>612</v>
      </c>
      <c r="D297" s="17"/>
      <c r="E297" s="18"/>
    </row>
    <row r="298" spans="1:7" x14ac:dyDescent="0.25">
      <c r="A298" t="s">
        <v>18</v>
      </c>
      <c r="B298" t="s">
        <v>19</v>
      </c>
      <c r="C298" t="s">
        <v>495</v>
      </c>
      <c r="D298" s="17"/>
      <c r="E298" s="18"/>
    </row>
    <row r="299" spans="1:7" ht="6.75" customHeight="1" thickBot="1" x14ac:dyDescent="0.3">
      <c r="D299" s="17"/>
      <c r="E299" s="18"/>
    </row>
    <row r="300" spans="1:7" ht="15.75" thickBot="1" x14ac:dyDescent="0.3">
      <c r="A300" s="3" t="s">
        <v>613</v>
      </c>
      <c r="C300" s="3"/>
      <c r="D300" s="19">
        <v>94.651200000000003</v>
      </c>
      <c r="E300" s="9">
        <f>D300/$D$307</f>
        <v>1.7500495055271469E-2</v>
      </c>
      <c r="F300" s="6">
        <v>37</v>
      </c>
      <c r="G300" s="16"/>
    </row>
    <row r="301" spans="1:7" x14ac:dyDescent="0.25">
      <c r="A301" s="3"/>
      <c r="C301" s="3"/>
      <c r="D301" s="19"/>
      <c r="E301" s="18"/>
    </row>
    <row r="302" spans="1:7" x14ac:dyDescent="0.25">
      <c r="A302" s="1" t="s">
        <v>833</v>
      </c>
      <c r="D302" s="17"/>
      <c r="E302" s="18"/>
    </row>
    <row r="303" spans="1:7" x14ac:dyDescent="0.25">
      <c r="A303" t="s">
        <v>20</v>
      </c>
      <c r="B303" t="s">
        <v>21</v>
      </c>
      <c r="C303" t="s">
        <v>495</v>
      </c>
      <c r="D303" s="17"/>
      <c r="E303" s="18"/>
    </row>
    <row r="304" spans="1:7" ht="6.75" customHeight="1" thickBot="1" x14ac:dyDescent="0.3">
      <c r="D304" s="17"/>
      <c r="E304" s="18"/>
    </row>
    <row r="305" spans="1:7" ht="15.75" thickBot="1" x14ac:dyDescent="0.3">
      <c r="A305" s="3" t="s">
        <v>834</v>
      </c>
      <c r="C305" s="3"/>
      <c r="D305" s="19">
        <v>1955.835</v>
      </c>
      <c r="E305" s="9">
        <f>D305/$D$307</f>
        <v>0.36162331535603215</v>
      </c>
      <c r="F305" s="6">
        <v>37</v>
      </c>
      <c r="G305" s="16"/>
    </row>
    <row r="306" spans="1:7" ht="15" customHeight="1" x14ac:dyDescent="0.25">
      <c r="E306" s="1"/>
    </row>
    <row r="307" spans="1:7" ht="15.75" thickBot="1" x14ac:dyDescent="0.3">
      <c r="A307" s="22" t="s">
        <v>789</v>
      </c>
      <c r="B307" s="23"/>
      <c r="C307" s="22"/>
      <c r="D307" s="24">
        <f>SUM(D305+D300+D295+D289+D284)</f>
        <v>5408.4869999999992</v>
      </c>
      <c r="E307" s="29">
        <f>SUM(E305+E300+E295+E289+E284)</f>
        <v>1.0000000000000002</v>
      </c>
      <c r="F307" s="26"/>
      <c r="G307" s="26"/>
    </row>
    <row r="308" spans="1:7" x14ac:dyDescent="0.25">
      <c r="A308" s="1"/>
      <c r="E308" s="1"/>
    </row>
    <row r="309" spans="1:7" x14ac:dyDescent="0.25">
      <c r="A309" s="1" t="s">
        <v>441</v>
      </c>
      <c r="E309" s="1"/>
    </row>
    <row r="310" spans="1:7" x14ac:dyDescent="0.25">
      <c r="A310" t="s">
        <v>129</v>
      </c>
      <c r="B310" t="s">
        <v>130</v>
      </c>
      <c r="E310" s="1"/>
    </row>
    <row r="311" spans="1:7" x14ac:dyDescent="0.25">
      <c r="A311" t="s">
        <v>131</v>
      </c>
      <c r="B311" t="s">
        <v>132</v>
      </c>
      <c r="E311" s="1"/>
    </row>
    <row r="312" spans="1:7" x14ac:dyDescent="0.25">
      <c r="A312" s="1" t="s">
        <v>614</v>
      </c>
      <c r="E312" s="1"/>
    </row>
    <row r="313" spans="1:7" x14ac:dyDescent="0.25">
      <c r="A313" t="s">
        <v>133</v>
      </c>
      <c r="B313" t="s">
        <v>134</v>
      </c>
      <c r="C313" t="s">
        <v>493</v>
      </c>
      <c r="D313" s="17"/>
      <c r="E313" s="18"/>
    </row>
    <row r="314" spans="1:7" ht="6.75" customHeight="1" thickBot="1" x14ac:dyDescent="0.3">
      <c r="D314" s="17"/>
      <c r="E314" s="18"/>
    </row>
    <row r="315" spans="1:7" ht="15.75" thickBot="1" x14ac:dyDescent="0.3">
      <c r="A315" s="3" t="s">
        <v>615</v>
      </c>
      <c r="C315" s="3"/>
      <c r="D315" s="19">
        <v>275.39999999999998</v>
      </c>
      <c r="E315" s="9">
        <f>D315/$D$333</f>
        <v>7.6468477994071332E-2</v>
      </c>
      <c r="F315" s="6">
        <v>15</v>
      </c>
      <c r="G315" s="16"/>
    </row>
    <row r="316" spans="1:7" x14ac:dyDescent="0.25">
      <c r="A316" s="3"/>
      <c r="C316" s="3"/>
      <c r="D316" s="19"/>
      <c r="E316" s="18"/>
    </row>
    <row r="317" spans="1:7" x14ac:dyDescent="0.25">
      <c r="A317" s="1" t="s">
        <v>616</v>
      </c>
      <c r="D317" s="17"/>
      <c r="E317" s="18"/>
    </row>
    <row r="318" spans="1:7" x14ac:dyDescent="0.25">
      <c r="A318" t="s">
        <v>135</v>
      </c>
      <c r="B318" t="s">
        <v>136</v>
      </c>
      <c r="C318" t="s">
        <v>493</v>
      </c>
      <c r="D318" s="17"/>
      <c r="E318" s="18"/>
    </row>
    <row r="319" spans="1:7" ht="6.75" customHeight="1" thickBot="1" x14ac:dyDescent="0.3">
      <c r="D319" s="17"/>
      <c r="E319" s="18"/>
    </row>
    <row r="320" spans="1:7" ht="15.75" thickBot="1" x14ac:dyDescent="0.3">
      <c r="A320" s="3" t="s">
        <v>617</v>
      </c>
      <c r="C320" s="3"/>
      <c r="D320" s="19">
        <v>1980.2874999999999</v>
      </c>
      <c r="E320" s="9">
        <f>D320/$D$333</f>
        <v>0.54985319940335708</v>
      </c>
      <c r="F320" s="6">
        <v>15</v>
      </c>
      <c r="G320" s="16"/>
    </row>
    <row r="321" spans="1:7" x14ac:dyDescent="0.25">
      <c r="A321" s="3"/>
      <c r="C321" s="3"/>
      <c r="D321" s="19"/>
      <c r="E321" s="18"/>
    </row>
    <row r="322" spans="1:7" x14ac:dyDescent="0.25">
      <c r="A322" s="1" t="s">
        <v>618</v>
      </c>
      <c r="D322" s="17"/>
      <c r="E322" s="18"/>
    </row>
    <row r="323" spans="1:7" x14ac:dyDescent="0.25">
      <c r="A323" t="s">
        <v>137</v>
      </c>
      <c r="B323" t="s">
        <v>138</v>
      </c>
      <c r="C323" t="s">
        <v>493</v>
      </c>
      <c r="D323" s="17"/>
      <c r="E323" s="18"/>
    </row>
    <row r="324" spans="1:7" ht="6.75" customHeight="1" thickBot="1" x14ac:dyDescent="0.3">
      <c r="D324" s="17"/>
      <c r="E324" s="18"/>
    </row>
    <row r="325" spans="1:7" ht="15.75" thickBot="1" x14ac:dyDescent="0.3">
      <c r="A325" s="3" t="s">
        <v>619</v>
      </c>
      <c r="C325" s="3"/>
      <c r="D325" s="19">
        <v>347.17399999999998</v>
      </c>
      <c r="E325" s="9">
        <f>D325/$D$333</f>
        <v>9.639748503672374E-2</v>
      </c>
      <c r="F325" s="6">
        <v>15</v>
      </c>
      <c r="G325" s="16"/>
    </row>
    <row r="326" spans="1:7" x14ac:dyDescent="0.25">
      <c r="A326" s="3"/>
      <c r="C326" s="3"/>
      <c r="D326" s="19"/>
      <c r="E326" s="18"/>
    </row>
    <row r="327" spans="1:7" x14ac:dyDescent="0.25">
      <c r="A327" t="s">
        <v>139</v>
      </c>
      <c r="B327" t="s">
        <v>140</v>
      </c>
      <c r="D327" s="17"/>
      <c r="E327" s="18"/>
    </row>
    <row r="328" spans="1:7" x14ac:dyDescent="0.25">
      <c r="A328" s="1" t="s">
        <v>620</v>
      </c>
      <c r="D328" s="17"/>
      <c r="E328" s="18"/>
    </row>
    <row r="329" spans="1:7" x14ac:dyDescent="0.25">
      <c r="A329" t="s">
        <v>141</v>
      </c>
      <c r="B329" t="s">
        <v>142</v>
      </c>
      <c r="C329" t="s">
        <v>493</v>
      </c>
      <c r="D329" s="17"/>
      <c r="E329" s="18"/>
    </row>
    <row r="330" spans="1:7" ht="6.75" customHeight="1" thickBot="1" x14ac:dyDescent="0.3">
      <c r="D330" s="17"/>
      <c r="E330" s="18"/>
    </row>
    <row r="331" spans="1:7" ht="15.75" thickBot="1" x14ac:dyDescent="0.3">
      <c r="A331" s="3" t="s">
        <v>621</v>
      </c>
      <c r="C331" s="3"/>
      <c r="D331" s="19">
        <v>998.62249999999995</v>
      </c>
      <c r="E331" s="9">
        <f>D331/$D$333</f>
        <v>0.27728083756584787</v>
      </c>
      <c r="F331" s="6">
        <v>15</v>
      </c>
      <c r="G331" s="16"/>
    </row>
    <row r="332" spans="1:7" ht="15" customHeight="1" x14ac:dyDescent="0.25">
      <c r="E332" s="1"/>
    </row>
    <row r="333" spans="1:7" ht="15.75" thickBot="1" x14ac:dyDescent="0.3">
      <c r="A333" s="22" t="s">
        <v>790</v>
      </c>
      <c r="B333" s="23"/>
      <c r="C333" s="22"/>
      <c r="D333" s="24">
        <f>SUM(D331+D325+D320+D315)</f>
        <v>3601.4839999999999</v>
      </c>
      <c r="E333" s="29">
        <f>SUM(E331+E325+E320+E315)</f>
        <v>1</v>
      </c>
      <c r="F333" s="26"/>
      <c r="G333" s="26"/>
    </row>
    <row r="334" spans="1:7" x14ac:dyDescent="0.25">
      <c r="A334" s="3"/>
      <c r="C334" s="3"/>
      <c r="D334" s="8"/>
      <c r="E334" s="1"/>
    </row>
    <row r="335" spans="1:7" x14ac:dyDescent="0.25">
      <c r="A335" s="1" t="s">
        <v>442</v>
      </c>
      <c r="E335" s="1"/>
    </row>
    <row r="336" spans="1:7" x14ac:dyDescent="0.25">
      <c r="A336" s="1" t="s">
        <v>622</v>
      </c>
      <c r="E336" s="1"/>
    </row>
    <row r="337" spans="1:7" x14ac:dyDescent="0.25">
      <c r="A337" t="s">
        <v>44</v>
      </c>
      <c r="B337" t="s">
        <v>45</v>
      </c>
      <c r="C337" t="s">
        <v>496</v>
      </c>
      <c r="E337" s="1"/>
    </row>
    <row r="338" spans="1:7" ht="6.75" customHeight="1" thickBot="1" x14ac:dyDescent="0.3">
      <c r="E338" s="1"/>
    </row>
    <row r="339" spans="1:7" ht="15.75" thickBot="1" x14ac:dyDescent="0.3">
      <c r="A339" s="3" t="s">
        <v>623</v>
      </c>
      <c r="C339" s="3"/>
      <c r="D339" s="19">
        <v>654.08000000000004</v>
      </c>
      <c r="E339" s="9">
        <f>D339/D341</f>
        <v>1</v>
      </c>
      <c r="F339" s="6">
        <v>20</v>
      </c>
      <c r="G339" s="16"/>
    </row>
    <row r="340" spans="1:7" x14ac:dyDescent="0.25">
      <c r="E340" s="1"/>
    </row>
    <row r="341" spans="1:7" ht="15.75" thickBot="1" x14ac:dyDescent="0.3">
      <c r="A341" s="22" t="s">
        <v>791</v>
      </c>
      <c r="B341" s="23"/>
      <c r="C341" s="22"/>
      <c r="D341" s="24">
        <f>SUM(D339)</f>
        <v>654.08000000000004</v>
      </c>
      <c r="E341" s="29">
        <f>SUM(E339)</f>
        <v>1</v>
      </c>
      <c r="F341" s="26"/>
      <c r="G341" s="26"/>
    </row>
    <row r="342" spans="1:7" x14ac:dyDescent="0.25">
      <c r="A342" s="3"/>
      <c r="C342" s="3"/>
      <c r="D342" s="8"/>
      <c r="E342" s="1"/>
    </row>
    <row r="343" spans="1:7" x14ac:dyDescent="0.25">
      <c r="A343" s="1" t="s">
        <v>443</v>
      </c>
      <c r="E343" s="1"/>
    </row>
    <row r="344" spans="1:7" x14ac:dyDescent="0.25">
      <c r="A344" t="s">
        <v>143</v>
      </c>
      <c r="B344" t="s">
        <v>144</v>
      </c>
      <c r="E344" s="1"/>
    </row>
    <row r="345" spans="1:7" x14ac:dyDescent="0.25">
      <c r="A345" t="s">
        <v>145</v>
      </c>
      <c r="B345" t="s">
        <v>146</v>
      </c>
      <c r="E345" s="1"/>
    </row>
    <row r="346" spans="1:7" x14ac:dyDescent="0.25">
      <c r="A346" s="1" t="s">
        <v>624</v>
      </c>
      <c r="E346" s="1"/>
    </row>
    <row r="347" spans="1:7" x14ac:dyDescent="0.25">
      <c r="A347" t="s">
        <v>147</v>
      </c>
      <c r="B347" t="s">
        <v>148</v>
      </c>
      <c r="C347" t="s">
        <v>493</v>
      </c>
      <c r="E347" s="1"/>
    </row>
    <row r="348" spans="1:7" ht="6.75" customHeight="1" thickBot="1" x14ac:dyDescent="0.3">
      <c r="D348" s="17"/>
      <c r="E348" s="18"/>
    </row>
    <row r="349" spans="1:7" ht="15.75" thickBot="1" x14ac:dyDescent="0.3">
      <c r="A349" s="3" t="s">
        <v>625</v>
      </c>
      <c r="C349" s="3"/>
      <c r="D349" s="19">
        <v>2444.1410000000001</v>
      </c>
      <c r="E349" s="9">
        <f>D349/$D$367</f>
        <v>0.8285810757440103</v>
      </c>
      <c r="F349" s="6">
        <v>15</v>
      </c>
      <c r="G349" s="16"/>
    </row>
    <row r="350" spans="1:7" x14ac:dyDescent="0.25">
      <c r="A350" s="3"/>
      <c r="C350" s="3"/>
      <c r="D350" s="19"/>
      <c r="E350" s="18"/>
    </row>
    <row r="351" spans="1:7" x14ac:dyDescent="0.25">
      <c r="A351" s="1" t="s">
        <v>626</v>
      </c>
      <c r="D351" s="17"/>
      <c r="E351" s="18"/>
    </row>
    <row r="352" spans="1:7" x14ac:dyDescent="0.25">
      <c r="A352" t="s">
        <v>149</v>
      </c>
      <c r="B352" t="s">
        <v>150</v>
      </c>
      <c r="C352" t="s">
        <v>496</v>
      </c>
      <c r="D352" s="17"/>
      <c r="E352" s="18"/>
    </row>
    <row r="353" spans="1:7" ht="6.75" customHeight="1" thickBot="1" x14ac:dyDescent="0.3">
      <c r="D353" s="17"/>
      <c r="E353" s="18"/>
    </row>
    <row r="354" spans="1:7" ht="15.75" thickBot="1" x14ac:dyDescent="0.3">
      <c r="A354" s="3" t="s">
        <v>627</v>
      </c>
      <c r="C354" s="3"/>
      <c r="D354" s="19">
        <v>97.76</v>
      </c>
      <c r="E354" s="9">
        <f>D354/$D$367</f>
        <v>3.3141331029893306E-2</v>
      </c>
      <c r="F354" s="6">
        <v>20</v>
      </c>
      <c r="G354" s="16"/>
    </row>
    <row r="355" spans="1:7" x14ac:dyDescent="0.25">
      <c r="A355" s="3"/>
      <c r="C355" s="3"/>
      <c r="D355" s="19"/>
      <c r="E355" s="18"/>
    </row>
    <row r="356" spans="1:7" x14ac:dyDescent="0.25">
      <c r="A356" t="s">
        <v>151</v>
      </c>
      <c r="B356" t="s">
        <v>152</v>
      </c>
      <c r="D356" s="17"/>
      <c r="E356" s="18"/>
    </row>
    <row r="357" spans="1:7" x14ac:dyDescent="0.25">
      <c r="A357" s="1" t="s">
        <v>628</v>
      </c>
      <c r="D357" s="17"/>
      <c r="E357" s="18"/>
    </row>
    <row r="358" spans="1:7" x14ac:dyDescent="0.25">
      <c r="A358" t="s">
        <v>153</v>
      </c>
      <c r="B358" t="s">
        <v>154</v>
      </c>
      <c r="C358" t="s">
        <v>493</v>
      </c>
      <c r="D358" s="17"/>
      <c r="E358" s="18"/>
    </row>
    <row r="359" spans="1:7" ht="6.75" customHeight="1" thickBot="1" x14ac:dyDescent="0.3">
      <c r="D359" s="17"/>
      <c r="E359" s="18"/>
    </row>
    <row r="360" spans="1:7" ht="15.75" thickBot="1" x14ac:dyDescent="0.3">
      <c r="A360" s="3" t="s">
        <v>629</v>
      </c>
      <c r="C360" s="3"/>
      <c r="D360" s="19">
        <v>134.13</v>
      </c>
      <c r="E360" s="9">
        <f>D360/$D$367</f>
        <v>4.547101811619874E-2</v>
      </c>
      <c r="F360" s="6">
        <v>15</v>
      </c>
      <c r="G360" s="16"/>
    </row>
    <row r="361" spans="1:7" x14ac:dyDescent="0.25">
      <c r="A361" s="3"/>
      <c r="C361" s="3"/>
      <c r="D361" s="19"/>
      <c r="E361" s="18"/>
    </row>
    <row r="362" spans="1:7" x14ac:dyDescent="0.25">
      <c r="A362" s="1" t="s">
        <v>630</v>
      </c>
      <c r="D362" s="17"/>
      <c r="E362" s="18"/>
    </row>
    <row r="363" spans="1:7" x14ac:dyDescent="0.25">
      <c r="A363" t="s">
        <v>155</v>
      </c>
      <c r="B363" t="s">
        <v>156</v>
      </c>
      <c r="C363" t="s">
        <v>496</v>
      </c>
      <c r="D363" s="17"/>
      <c r="E363" s="18"/>
    </row>
    <row r="364" spans="1:7" ht="6.75" customHeight="1" thickBot="1" x14ac:dyDescent="0.3">
      <c r="D364" s="17"/>
      <c r="E364" s="18"/>
    </row>
    <row r="365" spans="1:7" ht="15.75" thickBot="1" x14ac:dyDescent="0.3">
      <c r="A365" s="3" t="s">
        <v>631</v>
      </c>
      <c r="C365" s="3"/>
      <c r="D365" s="19">
        <v>273.76</v>
      </c>
      <c r="E365" s="9">
        <f>D365/$D$367</f>
        <v>9.2806575109897607E-2</v>
      </c>
      <c r="F365" s="6">
        <v>20</v>
      </c>
      <c r="G365" s="16"/>
    </row>
    <row r="366" spans="1:7" ht="15" customHeight="1" x14ac:dyDescent="0.25">
      <c r="E366" s="1"/>
    </row>
    <row r="367" spans="1:7" ht="15.75" thickBot="1" x14ac:dyDescent="0.3">
      <c r="A367" s="22" t="s">
        <v>792</v>
      </c>
      <c r="B367" s="23"/>
      <c r="C367" s="22"/>
      <c r="D367" s="24">
        <f>SUM(D365+D360+D354+D349)</f>
        <v>2949.7910000000002</v>
      </c>
      <c r="E367" s="25">
        <f>SUM(E365+E360+E354+E349)</f>
        <v>1</v>
      </c>
      <c r="F367" s="26"/>
      <c r="G367" s="26"/>
    </row>
    <row r="368" spans="1:7" x14ac:dyDescent="0.25">
      <c r="A368" s="3"/>
      <c r="C368" s="3"/>
      <c r="D368" s="8"/>
      <c r="E368" s="1"/>
    </row>
    <row r="369" spans="1:7" x14ac:dyDescent="0.25">
      <c r="A369" s="1" t="s">
        <v>444</v>
      </c>
      <c r="E369" s="1"/>
    </row>
    <row r="370" spans="1:7" x14ac:dyDescent="0.25">
      <c r="A370" s="1" t="s">
        <v>632</v>
      </c>
      <c r="E370" s="1"/>
    </row>
    <row r="371" spans="1:7" x14ac:dyDescent="0.25">
      <c r="A371" t="s">
        <v>157</v>
      </c>
      <c r="B371" t="s">
        <v>158</v>
      </c>
      <c r="C371" t="s">
        <v>497</v>
      </c>
      <c r="E371" s="1"/>
    </row>
    <row r="372" spans="1:7" ht="6.75" customHeight="1" thickBot="1" x14ac:dyDescent="0.3">
      <c r="E372" s="1"/>
    </row>
    <row r="373" spans="1:7" ht="15.75" thickBot="1" x14ac:dyDescent="0.3">
      <c r="A373" s="3" t="s">
        <v>633</v>
      </c>
      <c r="C373" s="3"/>
      <c r="D373" s="19">
        <v>9231.84</v>
      </c>
      <c r="E373" s="9">
        <f>D373/D375</f>
        <v>1</v>
      </c>
      <c r="F373" s="6">
        <v>28</v>
      </c>
      <c r="G373" s="16"/>
    </row>
    <row r="374" spans="1:7" ht="15" customHeight="1" x14ac:dyDescent="0.25">
      <c r="E374" s="1"/>
    </row>
    <row r="375" spans="1:7" ht="15.75" thickBot="1" x14ac:dyDescent="0.3">
      <c r="A375" s="22" t="s">
        <v>793</v>
      </c>
      <c r="B375" s="23"/>
      <c r="C375" s="22"/>
      <c r="D375" s="24">
        <f>SUM(D373)</f>
        <v>9231.84</v>
      </c>
      <c r="E375" s="25">
        <f>SUM(E373)</f>
        <v>1</v>
      </c>
      <c r="F375" s="26"/>
      <c r="G375" s="26"/>
    </row>
    <row r="376" spans="1:7" x14ac:dyDescent="0.25">
      <c r="E376" s="1"/>
    </row>
    <row r="377" spans="1:7" x14ac:dyDescent="0.25">
      <c r="A377" s="1" t="s">
        <v>445</v>
      </c>
      <c r="E377" s="1"/>
    </row>
    <row r="378" spans="1:7" x14ac:dyDescent="0.25">
      <c r="A378" t="s">
        <v>159</v>
      </c>
      <c r="B378" t="s">
        <v>160</v>
      </c>
      <c r="E378" s="1"/>
    </row>
    <row r="379" spans="1:7" x14ac:dyDescent="0.25">
      <c r="A379" s="1" t="s">
        <v>634</v>
      </c>
      <c r="E379" s="1"/>
    </row>
    <row r="380" spans="1:7" x14ac:dyDescent="0.25">
      <c r="A380" t="s">
        <v>161</v>
      </c>
      <c r="B380" t="s">
        <v>162</v>
      </c>
      <c r="C380" t="s">
        <v>493</v>
      </c>
      <c r="D380" s="17"/>
      <c r="E380" s="18"/>
    </row>
    <row r="381" spans="1:7" ht="6.75" customHeight="1" thickBot="1" x14ac:dyDescent="0.3">
      <c r="D381" s="17"/>
      <c r="E381" s="18"/>
    </row>
    <row r="382" spans="1:7" ht="15.75" thickBot="1" x14ac:dyDescent="0.3">
      <c r="A382" s="3" t="s">
        <v>635</v>
      </c>
      <c r="C382" s="3"/>
      <c r="D382" s="19">
        <v>1501.491</v>
      </c>
      <c r="E382" s="9">
        <f>D382/$D$420</f>
        <v>0.34442557401022217</v>
      </c>
      <c r="F382" s="6">
        <v>15</v>
      </c>
      <c r="G382" s="16"/>
    </row>
    <row r="383" spans="1:7" x14ac:dyDescent="0.25">
      <c r="A383" s="3"/>
      <c r="C383" s="3"/>
      <c r="D383" s="19"/>
      <c r="E383" s="18"/>
    </row>
    <row r="384" spans="1:7" x14ac:dyDescent="0.25">
      <c r="A384" s="1" t="s">
        <v>636</v>
      </c>
      <c r="D384" s="17"/>
      <c r="E384" s="18"/>
    </row>
    <row r="385" spans="1:8" x14ac:dyDescent="0.25">
      <c r="A385" t="s">
        <v>163</v>
      </c>
      <c r="B385" t="s">
        <v>164</v>
      </c>
      <c r="C385" t="s">
        <v>493</v>
      </c>
      <c r="D385" s="17"/>
      <c r="E385" s="18"/>
    </row>
    <row r="386" spans="1:8" ht="6.75" customHeight="1" thickBot="1" x14ac:dyDescent="0.3">
      <c r="D386" s="17"/>
      <c r="E386" s="18"/>
    </row>
    <row r="387" spans="1:8" ht="15.75" thickBot="1" x14ac:dyDescent="0.3">
      <c r="A387" s="3" t="s">
        <v>637</v>
      </c>
      <c r="C387" s="3"/>
      <c r="D387" s="19">
        <v>719.81399999999996</v>
      </c>
      <c r="E387" s="9">
        <f>D387/$D$420</f>
        <v>0.1651174400183511</v>
      </c>
      <c r="F387" s="6">
        <v>15</v>
      </c>
      <c r="G387" s="16"/>
    </row>
    <row r="388" spans="1:8" x14ac:dyDescent="0.25">
      <c r="A388" s="3"/>
      <c r="C388" s="3"/>
      <c r="D388" s="19"/>
      <c r="E388" s="18"/>
    </row>
    <row r="389" spans="1:8" x14ac:dyDescent="0.25">
      <c r="A389" s="1" t="s">
        <v>638</v>
      </c>
      <c r="D389" s="17"/>
      <c r="E389" s="18"/>
    </row>
    <row r="390" spans="1:8" x14ac:dyDescent="0.25">
      <c r="A390" t="s">
        <v>165</v>
      </c>
      <c r="B390" t="s">
        <v>166</v>
      </c>
      <c r="C390" t="s">
        <v>496</v>
      </c>
      <c r="D390" s="17"/>
      <c r="E390" s="18"/>
    </row>
    <row r="391" spans="1:8" ht="6.75" customHeight="1" thickBot="1" x14ac:dyDescent="0.3">
      <c r="D391" s="17"/>
      <c r="E391" s="18"/>
    </row>
    <row r="392" spans="1:8" ht="15.75" thickBot="1" x14ac:dyDescent="0.3">
      <c r="A392" s="3" t="s">
        <v>639</v>
      </c>
      <c r="C392" s="3"/>
      <c r="D392" s="19">
        <v>65.44</v>
      </c>
      <c r="E392" s="9">
        <f>D392/$D$420</f>
        <v>1.5011218557573064E-2</v>
      </c>
      <c r="F392" s="6">
        <v>20</v>
      </c>
      <c r="G392" s="16"/>
    </row>
    <row r="393" spans="1:8" x14ac:dyDescent="0.25">
      <c r="A393" s="3"/>
      <c r="C393" s="3"/>
      <c r="D393" s="19"/>
      <c r="E393" s="18"/>
    </row>
    <row r="394" spans="1:8" x14ac:dyDescent="0.25">
      <c r="A394" t="s">
        <v>167</v>
      </c>
      <c r="B394" t="s">
        <v>168</v>
      </c>
      <c r="E394" s="1"/>
    </row>
    <row r="395" spans="1:8" x14ac:dyDescent="0.25">
      <c r="A395" s="1" t="s">
        <v>640</v>
      </c>
      <c r="E395" s="1"/>
    </row>
    <row r="396" spans="1:8" x14ac:dyDescent="0.25">
      <c r="A396" t="s">
        <v>169</v>
      </c>
      <c r="B396" t="s">
        <v>170</v>
      </c>
      <c r="C396" t="s">
        <v>493</v>
      </c>
      <c r="E396" s="1"/>
    </row>
    <row r="397" spans="1:8" s="6" customFormat="1" ht="6.75" customHeight="1" thickBot="1" x14ac:dyDescent="0.3">
      <c r="A397"/>
      <c r="B397"/>
      <c r="C397"/>
      <c r="E397" s="1"/>
      <c r="H397"/>
    </row>
    <row r="398" spans="1:8" s="6" customFormat="1" ht="15.75" thickBot="1" x14ac:dyDescent="0.3">
      <c r="A398" s="3" t="s">
        <v>641</v>
      </c>
      <c r="B398"/>
      <c r="C398" s="3"/>
      <c r="D398" s="19">
        <v>851.13900000000001</v>
      </c>
      <c r="E398" s="9">
        <f>D398/$D$420</f>
        <v>0.19524195525480104</v>
      </c>
      <c r="F398" s="6">
        <v>15</v>
      </c>
      <c r="G398" s="16"/>
      <c r="H398"/>
    </row>
    <row r="399" spans="1:8" s="6" customFormat="1" x14ac:dyDescent="0.25">
      <c r="A399" s="3"/>
      <c r="B399"/>
      <c r="C399" s="3"/>
      <c r="D399" s="19"/>
      <c r="E399" s="18"/>
      <c r="H399"/>
    </row>
    <row r="400" spans="1:8" s="6" customFormat="1" x14ac:dyDescent="0.25">
      <c r="A400" s="1" t="s">
        <v>642</v>
      </c>
      <c r="B400"/>
      <c r="C400"/>
      <c r="D400" s="17"/>
      <c r="E400" s="18"/>
      <c r="H400"/>
    </row>
    <row r="401" spans="1:8" s="6" customFormat="1" x14ac:dyDescent="0.25">
      <c r="A401" t="s">
        <v>171</v>
      </c>
      <c r="B401" t="s">
        <v>172</v>
      </c>
      <c r="C401" t="s">
        <v>493</v>
      </c>
      <c r="D401" s="17"/>
      <c r="E401" s="18"/>
      <c r="H401"/>
    </row>
    <row r="402" spans="1:8" s="6" customFormat="1" ht="6.75" customHeight="1" thickBot="1" x14ac:dyDescent="0.3">
      <c r="A402"/>
      <c r="B402"/>
      <c r="C402"/>
      <c r="D402" s="17"/>
      <c r="E402" s="18"/>
      <c r="H402"/>
    </row>
    <row r="403" spans="1:8" s="6" customFormat="1" ht="15.75" thickBot="1" x14ac:dyDescent="0.3">
      <c r="A403" s="3" t="s">
        <v>643</v>
      </c>
      <c r="B403"/>
      <c r="C403" s="3"/>
      <c r="D403" s="19">
        <v>87.668999999999997</v>
      </c>
      <c r="E403" s="9">
        <f>D403/$D$420</f>
        <v>2.0110307452993168E-2</v>
      </c>
      <c r="F403" s="6">
        <v>15</v>
      </c>
      <c r="G403" s="16"/>
      <c r="H403"/>
    </row>
    <row r="404" spans="1:8" s="6" customFormat="1" x14ac:dyDescent="0.25">
      <c r="A404" s="3"/>
      <c r="B404"/>
      <c r="C404" s="3"/>
      <c r="D404" s="19"/>
      <c r="E404" s="18"/>
      <c r="H404"/>
    </row>
    <row r="405" spans="1:8" x14ac:dyDescent="0.25">
      <c r="A405" s="1" t="s">
        <v>644</v>
      </c>
      <c r="D405" s="17"/>
      <c r="E405" s="18"/>
    </row>
    <row r="406" spans="1:8" x14ac:dyDescent="0.25">
      <c r="A406" t="s">
        <v>173</v>
      </c>
      <c r="B406" t="s">
        <v>174</v>
      </c>
      <c r="C406" t="s">
        <v>493</v>
      </c>
      <c r="D406" s="17"/>
      <c r="E406" s="18"/>
    </row>
    <row r="407" spans="1:8" ht="6.75" customHeight="1" thickBot="1" x14ac:dyDescent="0.3">
      <c r="D407" s="17"/>
      <c r="E407" s="18"/>
    </row>
    <row r="408" spans="1:8" ht="15.75" thickBot="1" x14ac:dyDescent="0.3">
      <c r="A408" s="3" t="s">
        <v>645</v>
      </c>
      <c r="C408" s="3"/>
      <c r="D408" s="19">
        <v>1049.2782500000001</v>
      </c>
      <c r="E408" s="9">
        <f>D408/$D$420</f>
        <v>0.24069292693242345</v>
      </c>
      <c r="F408" s="6">
        <v>15</v>
      </c>
      <c r="G408" s="16"/>
    </row>
    <row r="409" spans="1:8" x14ac:dyDescent="0.25">
      <c r="A409" s="3"/>
      <c r="C409" s="3"/>
      <c r="D409" s="19"/>
      <c r="E409" s="18"/>
    </row>
    <row r="410" spans="1:8" x14ac:dyDescent="0.25">
      <c r="A410" s="1" t="s">
        <v>646</v>
      </c>
      <c r="D410" s="17"/>
      <c r="E410" s="18"/>
    </row>
    <row r="411" spans="1:8" x14ac:dyDescent="0.25">
      <c r="A411" t="s">
        <v>175</v>
      </c>
      <c r="B411" t="s">
        <v>176</v>
      </c>
      <c r="C411" t="s">
        <v>493</v>
      </c>
      <c r="D411" s="17"/>
      <c r="E411" s="18"/>
    </row>
    <row r="412" spans="1:8" ht="6.75" customHeight="1" thickBot="1" x14ac:dyDescent="0.3">
      <c r="D412" s="17"/>
      <c r="E412" s="18"/>
    </row>
    <row r="413" spans="1:8" ht="15.75" thickBot="1" x14ac:dyDescent="0.3">
      <c r="A413" s="3" t="s">
        <v>647</v>
      </c>
      <c r="C413" s="3"/>
      <c r="D413" s="19">
        <v>23.46</v>
      </c>
      <c r="E413" s="9">
        <f>D413/$D$420</f>
        <v>5.3814667995211504E-3</v>
      </c>
      <c r="F413" s="6">
        <v>15</v>
      </c>
      <c r="G413" s="16"/>
    </row>
    <row r="414" spans="1:8" x14ac:dyDescent="0.25">
      <c r="A414" s="3"/>
      <c r="C414" s="3"/>
      <c r="D414" s="19"/>
      <c r="E414" s="18"/>
    </row>
    <row r="415" spans="1:8" s="6" customFormat="1" x14ac:dyDescent="0.25">
      <c r="A415" s="1" t="s">
        <v>648</v>
      </c>
      <c r="B415"/>
      <c r="C415"/>
      <c r="D415" s="17"/>
      <c r="E415" s="18"/>
      <c r="H415"/>
    </row>
    <row r="416" spans="1:8" s="6" customFormat="1" x14ac:dyDescent="0.25">
      <c r="A416" t="s">
        <v>177</v>
      </c>
      <c r="B416" t="s">
        <v>178</v>
      </c>
      <c r="C416" t="s">
        <v>493</v>
      </c>
      <c r="D416" s="17"/>
      <c r="E416" s="18"/>
      <c r="H416"/>
    </row>
    <row r="417" spans="1:8" s="6" customFormat="1" ht="6.75" customHeight="1" thickBot="1" x14ac:dyDescent="0.3">
      <c r="A417"/>
      <c r="B417"/>
      <c r="C417"/>
      <c r="D417" s="17"/>
      <c r="E417" s="18"/>
      <c r="H417"/>
    </row>
    <row r="418" spans="1:8" s="6" customFormat="1" ht="15.75" thickBot="1" x14ac:dyDescent="0.3">
      <c r="A418" s="3" t="s">
        <v>649</v>
      </c>
      <c r="B418"/>
      <c r="C418" s="3"/>
      <c r="D418" s="19">
        <v>61.115000000000002</v>
      </c>
      <c r="E418" s="9">
        <f>D418/$D$420</f>
        <v>1.4019110974114882E-2</v>
      </c>
      <c r="F418" s="6">
        <v>15</v>
      </c>
      <c r="G418" s="16"/>
      <c r="H418"/>
    </row>
    <row r="419" spans="1:8" s="6" customFormat="1" ht="15" customHeight="1" x14ac:dyDescent="0.25">
      <c r="A419"/>
      <c r="B419"/>
      <c r="C419"/>
      <c r="E419" s="1"/>
      <c r="H419"/>
    </row>
    <row r="420" spans="1:8" s="6" customFormat="1" ht="15.75" thickBot="1" x14ac:dyDescent="0.3">
      <c r="A420" s="22" t="s">
        <v>794</v>
      </c>
      <c r="B420" s="23"/>
      <c r="C420" s="22"/>
      <c r="D420" s="24">
        <f>SUM(D418+D413+D408+D403+D398+D392+D387+D382)</f>
        <v>4359.40625</v>
      </c>
      <c r="E420" s="25">
        <f>SUM(E418+E413+E408+E403+E398+E392+E387+E382)</f>
        <v>1</v>
      </c>
      <c r="F420" s="26"/>
      <c r="G420" s="26"/>
      <c r="H420"/>
    </row>
    <row r="421" spans="1:8" x14ac:dyDescent="0.25">
      <c r="E421" s="1"/>
    </row>
    <row r="422" spans="1:8" s="6" customFormat="1" x14ac:dyDescent="0.25">
      <c r="A422" s="1" t="s">
        <v>447</v>
      </c>
      <c r="B422"/>
      <c r="C422"/>
      <c r="E422" s="1"/>
      <c r="H422"/>
    </row>
    <row r="423" spans="1:8" s="6" customFormat="1" x14ac:dyDescent="0.25">
      <c r="A423" t="s">
        <v>179</v>
      </c>
      <c r="B423" t="s">
        <v>180</v>
      </c>
      <c r="C423"/>
      <c r="E423" s="1"/>
      <c r="H423"/>
    </row>
    <row r="424" spans="1:8" s="6" customFormat="1" x14ac:dyDescent="0.25">
      <c r="A424" t="s">
        <v>181</v>
      </c>
      <c r="B424" t="s">
        <v>182</v>
      </c>
      <c r="C424"/>
      <c r="E424" s="1"/>
      <c r="H424"/>
    </row>
    <row r="425" spans="1:8" s="6" customFormat="1" x14ac:dyDescent="0.25">
      <c r="A425" t="s">
        <v>183</v>
      </c>
      <c r="B425" t="s">
        <v>29</v>
      </c>
      <c r="C425"/>
      <c r="E425" s="1"/>
      <c r="H425"/>
    </row>
    <row r="426" spans="1:8" s="6" customFormat="1" x14ac:dyDescent="0.25">
      <c r="A426" s="1" t="s">
        <v>650</v>
      </c>
      <c r="B426"/>
      <c r="C426"/>
      <c r="E426" s="1"/>
      <c r="H426"/>
    </row>
    <row r="427" spans="1:8" x14ac:dyDescent="0.25">
      <c r="A427" t="s">
        <v>184</v>
      </c>
      <c r="B427" t="s">
        <v>35</v>
      </c>
      <c r="C427" t="s">
        <v>498</v>
      </c>
      <c r="E427" s="1"/>
    </row>
    <row r="428" spans="1:8" ht="6.75" customHeight="1" thickBot="1" x14ac:dyDescent="0.3">
      <c r="E428" s="1"/>
    </row>
    <row r="429" spans="1:8" ht="15.75" thickBot="1" x14ac:dyDescent="0.3">
      <c r="A429" s="3" t="s">
        <v>651</v>
      </c>
      <c r="C429" s="3"/>
      <c r="D429" s="19">
        <v>709.40319999999997</v>
      </c>
      <c r="E429" s="9">
        <f>D429/$D$472</f>
        <v>0.27353378608998674</v>
      </c>
      <c r="F429" s="6">
        <v>66</v>
      </c>
      <c r="G429" s="16"/>
    </row>
    <row r="430" spans="1:8" x14ac:dyDescent="0.25">
      <c r="A430" s="3"/>
      <c r="C430" s="3"/>
      <c r="D430" s="19"/>
      <c r="E430" s="18"/>
    </row>
    <row r="431" spans="1:8" x14ac:dyDescent="0.25">
      <c r="A431" s="1" t="s">
        <v>652</v>
      </c>
      <c r="D431" s="17"/>
      <c r="E431" s="18"/>
    </row>
    <row r="432" spans="1:8" x14ac:dyDescent="0.25">
      <c r="A432" t="s">
        <v>185</v>
      </c>
      <c r="B432" t="s">
        <v>37</v>
      </c>
      <c r="C432" t="s">
        <v>498</v>
      </c>
      <c r="D432" s="17"/>
      <c r="E432" s="18"/>
    </row>
    <row r="433" spans="1:8" ht="6.75" customHeight="1" thickBot="1" x14ac:dyDescent="0.3">
      <c r="D433" s="17"/>
      <c r="E433" s="18"/>
    </row>
    <row r="434" spans="1:8" ht="15.75" thickBot="1" x14ac:dyDescent="0.3">
      <c r="A434" s="3" t="s">
        <v>653</v>
      </c>
      <c r="C434" s="3"/>
      <c r="D434" s="19">
        <v>551.22159999999997</v>
      </c>
      <c r="E434" s="9">
        <f>D434/$D$472</f>
        <v>0.21254165645514461</v>
      </c>
      <c r="F434" s="6">
        <v>66</v>
      </c>
      <c r="G434" s="16"/>
    </row>
    <row r="435" spans="1:8" x14ac:dyDescent="0.25">
      <c r="A435" s="3"/>
      <c r="C435" s="3"/>
      <c r="D435" s="19"/>
      <c r="E435" s="18"/>
    </row>
    <row r="436" spans="1:8" x14ac:dyDescent="0.25">
      <c r="A436" s="1" t="s">
        <v>654</v>
      </c>
      <c r="D436" s="17"/>
      <c r="E436" s="18"/>
    </row>
    <row r="437" spans="1:8" x14ac:dyDescent="0.25">
      <c r="A437" t="s">
        <v>186</v>
      </c>
      <c r="B437" t="s">
        <v>132</v>
      </c>
      <c r="C437" t="s">
        <v>498</v>
      </c>
      <c r="D437" s="17"/>
      <c r="E437" s="18"/>
    </row>
    <row r="438" spans="1:8" ht="6.75" customHeight="1" thickBot="1" x14ac:dyDescent="0.3">
      <c r="D438" s="17"/>
      <c r="E438" s="18"/>
    </row>
    <row r="439" spans="1:8" s="6" customFormat="1" ht="15.75" thickBot="1" x14ac:dyDescent="0.3">
      <c r="A439" s="3" t="s">
        <v>655</v>
      </c>
      <c r="B439"/>
      <c r="C439" s="3"/>
      <c r="D439" s="19">
        <v>238.14619999999999</v>
      </c>
      <c r="E439" s="9">
        <f>D439/$D$472</f>
        <v>9.1825116843204546E-2</v>
      </c>
      <c r="F439" s="6">
        <v>66</v>
      </c>
      <c r="G439" s="16"/>
      <c r="H439"/>
    </row>
    <row r="440" spans="1:8" s="6" customFormat="1" x14ac:dyDescent="0.25">
      <c r="A440" s="3"/>
      <c r="B440"/>
      <c r="C440" s="3"/>
      <c r="D440" s="19"/>
      <c r="E440" s="18"/>
      <c r="H440"/>
    </row>
    <row r="441" spans="1:8" s="6" customFormat="1" x14ac:dyDescent="0.25">
      <c r="A441" s="1" t="s">
        <v>656</v>
      </c>
      <c r="B441"/>
      <c r="C441"/>
      <c r="D441" s="17"/>
      <c r="E441" s="18"/>
      <c r="H441"/>
    </row>
    <row r="442" spans="1:8" s="6" customFormat="1" x14ac:dyDescent="0.25">
      <c r="A442" t="s">
        <v>187</v>
      </c>
      <c r="B442" t="s">
        <v>47</v>
      </c>
      <c r="C442" t="s">
        <v>498</v>
      </c>
      <c r="D442" s="17"/>
      <c r="E442" s="18"/>
      <c r="H442"/>
    </row>
    <row r="443" spans="1:8" s="6" customFormat="1" ht="6.75" customHeight="1" thickBot="1" x14ac:dyDescent="0.3">
      <c r="A443"/>
      <c r="B443"/>
      <c r="C443"/>
      <c r="D443" s="17"/>
      <c r="E443" s="18"/>
      <c r="H443"/>
    </row>
    <row r="444" spans="1:8" s="6" customFormat="1" ht="15.75" thickBot="1" x14ac:dyDescent="0.3">
      <c r="A444" s="3" t="s">
        <v>657</v>
      </c>
      <c r="B444"/>
      <c r="C444" s="3"/>
      <c r="D444" s="19">
        <v>130.4648</v>
      </c>
      <c r="E444" s="9">
        <f>D444/$D$472</f>
        <v>5.0305003833465797E-2</v>
      </c>
      <c r="F444" s="6">
        <v>66</v>
      </c>
      <c r="G444" s="16"/>
      <c r="H444"/>
    </row>
    <row r="445" spans="1:8" s="6" customFormat="1" x14ac:dyDescent="0.25">
      <c r="A445" s="3"/>
      <c r="B445"/>
      <c r="C445" s="3"/>
      <c r="D445" s="19"/>
      <c r="E445" s="18"/>
      <c r="H445"/>
    </row>
    <row r="446" spans="1:8" s="6" customFormat="1" x14ac:dyDescent="0.25">
      <c r="A446" s="1" t="s">
        <v>658</v>
      </c>
      <c r="B446"/>
      <c r="C446"/>
      <c r="D446" s="17"/>
      <c r="E446" s="18"/>
      <c r="H446"/>
    </row>
    <row r="447" spans="1:8" s="6" customFormat="1" x14ac:dyDescent="0.25">
      <c r="A447" t="s">
        <v>188</v>
      </c>
      <c r="B447" t="s">
        <v>127</v>
      </c>
      <c r="C447" t="s">
        <v>498</v>
      </c>
      <c r="D447" s="17"/>
      <c r="E447" s="18"/>
      <c r="H447"/>
    </row>
    <row r="448" spans="1:8" s="6" customFormat="1" ht="6.75" customHeight="1" thickBot="1" x14ac:dyDescent="0.3">
      <c r="A448"/>
      <c r="B448"/>
      <c r="C448"/>
      <c r="D448" s="17"/>
      <c r="E448" s="18"/>
      <c r="H448"/>
    </row>
    <row r="449" spans="1:8" s="6" customFormat="1" ht="15.75" thickBot="1" x14ac:dyDescent="0.3">
      <c r="A449" s="3" t="s">
        <v>659</v>
      </c>
      <c r="B449"/>
      <c r="C449" s="3"/>
      <c r="D449" s="19">
        <v>118.31319999999999</v>
      </c>
      <c r="E449" s="9">
        <f>D449/$D$472</f>
        <v>4.5619553929869251E-2</v>
      </c>
      <c r="F449" s="6">
        <v>66</v>
      </c>
      <c r="G449" s="16"/>
      <c r="H449"/>
    </row>
    <row r="450" spans="1:8" s="6" customFormat="1" x14ac:dyDescent="0.25">
      <c r="A450" s="3"/>
      <c r="B450"/>
      <c r="C450" s="3"/>
      <c r="D450" s="19"/>
      <c r="E450" s="18"/>
      <c r="H450"/>
    </row>
    <row r="451" spans="1:8" s="6" customFormat="1" x14ac:dyDescent="0.25">
      <c r="A451" s="1" t="s">
        <v>660</v>
      </c>
      <c r="B451"/>
      <c r="C451"/>
      <c r="D451" s="17"/>
      <c r="E451" s="18"/>
      <c r="H451"/>
    </row>
    <row r="452" spans="1:8" s="6" customFormat="1" x14ac:dyDescent="0.25">
      <c r="A452" t="s">
        <v>189</v>
      </c>
      <c r="B452" t="s">
        <v>39</v>
      </c>
      <c r="C452" t="s">
        <v>498</v>
      </c>
      <c r="D452" s="17"/>
      <c r="E452" s="18"/>
      <c r="H452"/>
    </row>
    <row r="453" spans="1:8" s="6" customFormat="1" ht="6.75" customHeight="1" thickBot="1" x14ac:dyDescent="0.3">
      <c r="A453"/>
      <c r="B453"/>
      <c r="C453"/>
      <c r="D453" s="17"/>
      <c r="E453" s="18"/>
      <c r="H453"/>
    </row>
    <row r="454" spans="1:8" ht="15.75" thickBot="1" x14ac:dyDescent="0.3">
      <c r="A454" s="3" t="s">
        <v>661</v>
      </c>
      <c r="C454" s="3"/>
      <c r="D454" s="19">
        <v>120.67959999999999</v>
      </c>
      <c r="E454" s="9">
        <f>D454/$D$472</f>
        <v>4.6531997447749267E-2</v>
      </c>
      <c r="F454" s="6">
        <v>66</v>
      </c>
      <c r="G454" s="16"/>
    </row>
    <row r="455" spans="1:8" x14ac:dyDescent="0.25">
      <c r="A455" s="3"/>
      <c r="C455" s="3"/>
      <c r="D455" s="19"/>
      <c r="E455" s="18"/>
    </row>
    <row r="456" spans="1:8" x14ac:dyDescent="0.25">
      <c r="A456" t="s">
        <v>190</v>
      </c>
      <c r="B456" t="s">
        <v>191</v>
      </c>
      <c r="D456" s="17"/>
      <c r="E456" s="18"/>
    </row>
    <row r="457" spans="1:8" x14ac:dyDescent="0.25">
      <c r="A457" s="1" t="s">
        <v>662</v>
      </c>
      <c r="D457" s="17"/>
      <c r="E457" s="18"/>
    </row>
    <row r="458" spans="1:8" x14ac:dyDescent="0.25">
      <c r="A458" t="s">
        <v>192</v>
      </c>
      <c r="B458" t="s">
        <v>193</v>
      </c>
      <c r="C458" t="s">
        <v>498</v>
      </c>
      <c r="D458" s="17"/>
      <c r="E458" s="18"/>
    </row>
    <row r="459" spans="1:8" ht="6.75" customHeight="1" thickBot="1" x14ac:dyDescent="0.3">
      <c r="D459" s="17"/>
      <c r="E459" s="18"/>
    </row>
    <row r="460" spans="1:8" ht="15.75" thickBot="1" x14ac:dyDescent="0.3">
      <c r="A460" s="3" t="s">
        <v>663</v>
      </c>
      <c r="C460" s="3"/>
      <c r="D460" s="19">
        <v>588.54150000000004</v>
      </c>
      <c r="E460" s="9">
        <f>D460/$D$472</f>
        <v>0.22693157398511871</v>
      </c>
      <c r="F460" s="6">
        <v>55</v>
      </c>
      <c r="G460" s="16"/>
    </row>
    <row r="461" spans="1:8" x14ac:dyDescent="0.25">
      <c r="A461" s="3"/>
      <c r="C461" s="3"/>
      <c r="D461" s="19"/>
      <c r="E461" s="18"/>
    </row>
    <row r="462" spans="1:8" x14ac:dyDescent="0.25">
      <c r="A462" s="1" t="s">
        <v>664</v>
      </c>
      <c r="D462" s="17"/>
      <c r="E462" s="18"/>
    </row>
    <row r="463" spans="1:8" x14ac:dyDescent="0.25">
      <c r="A463" t="s">
        <v>194</v>
      </c>
      <c r="B463" t="s">
        <v>47</v>
      </c>
      <c r="C463" t="s">
        <v>498</v>
      </c>
      <c r="D463" s="17"/>
      <c r="E463" s="18"/>
    </row>
    <row r="464" spans="1:8" ht="6.75" customHeight="1" thickBot="1" x14ac:dyDescent="0.3">
      <c r="D464" s="17"/>
      <c r="E464" s="18"/>
    </row>
    <row r="465" spans="1:7" ht="15.75" thickBot="1" x14ac:dyDescent="0.3">
      <c r="A465" s="3" t="s">
        <v>665</v>
      </c>
      <c r="C465" s="3"/>
      <c r="D465" s="19">
        <v>82.340999999999994</v>
      </c>
      <c r="E465" s="9">
        <f>D465/$D$472</f>
        <v>3.1749286555848071E-2</v>
      </c>
      <c r="F465" s="6">
        <v>55</v>
      </c>
      <c r="G465" s="16"/>
    </row>
    <row r="466" spans="1:7" x14ac:dyDescent="0.25">
      <c r="A466" s="3"/>
      <c r="C466" s="3"/>
      <c r="D466" s="19"/>
      <c r="E466" s="18"/>
    </row>
    <row r="467" spans="1:7" x14ac:dyDescent="0.25">
      <c r="A467" s="1" t="s">
        <v>666</v>
      </c>
      <c r="D467" s="17"/>
      <c r="E467" s="18"/>
    </row>
    <row r="468" spans="1:7" x14ac:dyDescent="0.25">
      <c r="A468" t="s">
        <v>195</v>
      </c>
      <c r="B468" t="s">
        <v>127</v>
      </c>
      <c r="C468" t="s">
        <v>498</v>
      </c>
      <c r="D468" s="17"/>
      <c r="E468" s="18"/>
    </row>
    <row r="469" spans="1:7" ht="6.75" customHeight="1" thickBot="1" x14ac:dyDescent="0.3">
      <c r="D469" s="17"/>
      <c r="E469" s="18"/>
    </row>
    <row r="470" spans="1:7" ht="15.75" thickBot="1" x14ac:dyDescent="0.3">
      <c r="A470" s="3" t="s">
        <v>667</v>
      </c>
      <c r="C470" s="3"/>
      <c r="D470" s="19">
        <v>54.3645</v>
      </c>
      <c r="E470" s="9">
        <f>D470/$D$472</f>
        <v>2.0962024859613102E-2</v>
      </c>
      <c r="F470" s="6">
        <v>55</v>
      </c>
      <c r="G470" s="16"/>
    </row>
    <row r="471" spans="1:7" ht="15" customHeight="1" x14ac:dyDescent="0.25">
      <c r="E471" s="1"/>
    </row>
    <row r="472" spans="1:7" ht="15.75" thickBot="1" x14ac:dyDescent="0.3">
      <c r="A472" s="22" t="s">
        <v>795</v>
      </c>
      <c r="B472" s="23"/>
      <c r="C472" s="22"/>
      <c r="D472" s="24">
        <f>SUM(D470+D465+D460+D454+D449+D444+D439+D434+D429)</f>
        <v>2593.4755999999998</v>
      </c>
      <c r="E472" s="29">
        <f>SUM(E470+E465+E460+E454+E449+E444+E439+E434+E429)</f>
        <v>1</v>
      </c>
      <c r="F472" s="26"/>
      <c r="G472" s="26"/>
    </row>
    <row r="473" spans="1:7" x14ac:dyDescent="0.25">
      <c r="E473" s="1"/>
    </row>
    <row r="474" spans="1:7" x14ac:dyDescent="0.25">
      <c r="A474" s="1" t="s">
        <v>448</v>
      </c>
      <c r="E474" s="1"/>
    </row>
    <row r="475" spans="1:7" x14ac:dyDescent="0.25">
      <c r="A475" t="s">
        <v>196</v>
      </c>
      <c r="B475" t="s">
        <v>197</v>
      </c>
      <c r="E475" s="1"/>
    </row>
    <row r="476" spans="1:7" x14ac:dyDescent="0.25">
      <c r="A476" t="s">
        <v>198</v>
      </c>
      <c r="B476" t="s">
        <v>199</v>
      </c>
      <c r="E476" s="1"/>
    </row>
    <row r="477" spans="1:7" x14ac:dyDescent="0.25">
      <c r="A477" s="1" t="s">
        <v>668</v>
      </c>
      <c r="E477" s="1"/>
    </row>
    <row r="478" spans="1:7" x14ac:dyDescent="0.25">
      <c r="A478" t="s">
        <v>200</v>
      </c>
      <c r="B478" t="s">
        <v>201</v>
      </c>
      <c r="C478" t="s">
        <v>499</v>
      </c>
      <c r="E478" s="1"/>
    </row>
    <row r="479" spans="1:7" ht="6.75" customHeight="1" thickBot="1" x14ac:dyDescent="0.3">
      <c r="E479" s="1"/>
    </row>
    <row r="480" spans="1:7" ht="15.75" thickBot="1" x14ac:dyDescent="0.3">
      <c r="A480" s="3" t="s">
        <v>669</v>
      </c>
      <c r="C480" s="3"/>
      <c r="D480" s="19">
        <v>594.31349999999998</v>
      </c>
      <c r="E480" s="9">
        <f>D480/$D$568</f>
        <v>0.35085463011328161</v>
      </c>
      <c r="F480" s="6">
        <v>45</v>
      </c>
      <c r="G480" s="16"/>
    </row>
    <row r="481" spans="1:8" x14ac:dyDescent="0.25">
      <c r="A481" s="3"/>
      <c r="C481" s="3"/>
      <c r="D481" s="19"/>
      <c r="E481" s="18"/>
    </row>
    <row r="482" spans="1:8" x14ac:dyDescent="0.25">
      <c r="A482" t="s">
        <v>202</v>
      </c>
      <c r="B482" t="s">
        <v>37</v>
      </c>
      <c r="D482" s="17"/>
      <c r="E482" s="18"/>
    </row>
    <row r="483" spans="1:8" x14ac:dyDescent="0.25">
      <c r="A483" s="1" t="s">
        <v>670</v>
      </c>
      <c r="D483" s="17"/>
      <c r="E483" s="18"/>
    </row>
    <row r="484" spans="1:8" x14ac:dyDescent="0.25">
      <c r="A484" t="s">
        <v>203</v>
      </c>
      <c r="B484" t="s">
        <v>204</v>
      </c>
      <c r="C484" t="s">
        <v>499</v>
      </c>
      <c r="D484" s="17"/>
      <c r="E484" s="18"/>
    </row>
    <row r="485" spans="1:8" ht="6.75" customHeight="1" thickBot="1" x14ac:dyDescent="0.3">
      <c r="D485" s="17"/>
      <c r="E485" s="18"/>
    </row>
    <row r="486" spans="1:8" ht="15.75" thickBot="1" x14ac:dyDescent="0.3">
      <c r="A486" s="3" t="s">
        <v>671</v>
      </c>
      <c r="C486" s="3"/>
      <c r="D486" s="19">
        <v>24.079000000000001</v>
      </c>
      <c r="E486" s="9">
        <f>D486/$D$568</f>
        <v>1.4215104719138482E-2</v>
      </c>
      <c r="F486" s="6">
        <v>45</v>
      </c>
      <c r="G486" s="16"/>
    </row>
    <row r="487" spans="1:8" x14ac:dyDescent="0.25">
      <c r="A487" s="3"/>
      <c r="C487" s="3"/>
      <c r="D487" s="19"/>
      <c r="E487" s="18"/>
    </row>
    <row r="488" spans="1:8" x14ac:dyDescent="0.25">
      <c r="A488" s="1" t="s">
        <v>672</v>
      </c>
      <c r="D488" s="17"/>
      <c r="E488" s="18"/>
    </row>
    <row r="489" spans="1:8" x14ac:dyDescent="0.25">
      <c r="A489" t="s">
        <v>205</v>
      </c>
      <c r="B489" t="s">
        <v>206</v>
      </c>
      <c r="C489" t="s">
        <v>499</v>
      </c>
      <c r="D489" s="17"/>
      <c r="E489" s="18"/>
    </row>
    <row r="490" spans="1:8" s="6" customFormat="1" ht="6.75" customHeight="1" thickBot="1" x14ac:dyDescent="0.3">
      <c r="A490"/>
      <c r="B490"/>
      <c r="C490"/>
      <c r="D490" s="17"/>
      <c r="E490" s="18"/>
      <c r="H490"/>
    </row>
    <row r="491" spans="1:8" s="6" customFormat="1" ht="15.75" thickBot="1" x14ac:dyDescent="0.3">
      <c r="A491" s="3" t="s">
        <v>673</v>
      </c>
      <c r="B491"/>
      <c r="C491" s="3"/>
      <c r="D491" s="19">
        <v>165.73699999999999</v>
      </c>
      <c r="E491" s="9">
        <f>D491/$D$568</f>
        <v>9.7843299590342395E-2</v>
      </c>
      <c r="F491" s="6">
        <v>45</v>
      </c>
      <c r="G491" s="16"/>
      <c r="H491"/>
    </row>
    <row r="492" spans="1:8" s="6" customFormat="1" x14ac:dyDescent="0.25">
      <c r="A492" s="3"/>
      <c r="B492"/>
      <c r="C492" s="3"/>
      <c r="D492" s="19"/>
      <c r="E492" s="18"/>
      <c r="H492"/>
    </row>
    <row r="493" spans="1:8" s="6" customFormat="1" x14ac:dyDescent="0.25">
      <c r="A493" s="1" t="s">
        <v>674</v>
      </c>
      <c r="B493"/>
      <c r="C493"/>
      <c r="D493" s="17"/>
      <c r="E493" s="18"/>
      <c r="H493"/>
    </row>
    <row r="494" spans="1:8" s="6" customFormat="1" x14ac:dyDescent="0.25">
      <c r="A494" t="s">
        <v>207</v>
      </c>
      <c r="B494" t="s">
        <v>208</v>
      </c>
      <c r="C494" t="s">
        <v>499</v>
      </c>
      <c r="D494" s="17"/>
      <c r="E494" s="18"/>
      <c r="H494"/>
    </row>
    <row r="495" spans="1:8" s="6" customFormat="1" ht="6.75" customHeight="1" thickBot="1" x14ac:dyDescent="0.3">
      <c r="A495"/>
      <c r="B495"/>
      <c r="C495"/>
      <c r="D495" s="17"/>
      <c r="E495" s="18"/>
      <c r="H495"/>
    </row>
    <row r="496" spans="1:8" s="6" customFormat="1" ht="15.75" thickBot="1" x14ac:dyDescent="0.3">
      <c r="A496" s="3" t="s">
        <v>675</v>
      </c>
      <c r="B496"/>
      <c r="C496" s="3"/>
      <c r="D496" s="19">
        <v>6.8144999999999998</v>
      </c>
      <c r="E496" s="9">
        <f>D496/$D$568</f>
        <v>4.0229590559644991E-3</v>
      </c>
      <c r="F496" s="6">
        <v>45</v>
      </c>
      <c r="G496" s="16"/>
      <c r="H496"/>
    </row>
    <row r="497" spans="1:8" s="6" customFormat="1" x14ac:dyDescent="0.25">
      <c r="A497" s="3"/>
      <c r="B497"/>
      <c r="C497" s="3"/>
      <c r="D497" s="19"/>
      <c r="E497" s="18"/>
      <c r="H497"/>
    </row>
    <row r="498" spans="1:8" s="6" customFormat="1" x14ac:dyDescent="0.25">
      <c r="A498" t="s">
        <v>209</v>
      </c>
      <c r="B498" t="s">
        <v>210</v>
      </c>
      <c r="C498"/>
      <c r="D498" s="17"/>
      <c r="E498" s="18"/>
      <c r="H498"/>
    </row>
    <row r="499" spans="1:8" s="6" customFormat="1" x14ac:dyDescent="0.25">
      <c r="A499" s="1" t="s">
        <v>676</v>
      </c>
      <c r="B499"/>
      <c r="C499"/>
      <c r="D499" s="17"/>
      <c r="E499" s="18"/>
      <c r="H499"/>
    </row>
    <row r="500" spans="1:8" s="6" customFormat="1" x14ac:dyDescent="0.25">
      <c r="A500" t="s">
        <v>211</v>
      </c>
      <c r="B500" t="s">
        <v>212</v>
      </c>
      <c r="C500" t="s">
        <v>499</v>
      </c>
      <c r="D500" s="17"/>
      <c r="E500" s="18"/>
      <c r="H500"/>
    </row>
    <row r="501" spans="1:8" s="6" customFormat="1" ht="6.75" customHeight="1" thickBot="1" x14ac:dyDescent="0.3">
      <c r="A501"/>
      <c r="B501"/>
      <c r="C501"/>
      <c r="D501" s="17"/>
      <c r="E501" s="18"/>
      <c r="H501"/>
    </row>
    <row r="502" spans="1:8" s="6" customFormat="1" ht="15.75" thickBot="1" x14ac:dyDescent="0.3">
      <c r="A502" s="3" t="s">
        <v>677</v>
      </c>
      <c r="B502"/>
      <c r="C502" s="3"/>
      <c r="D502" s="19">
        <v>6.71</v>
      </c>
      <c r="E502" s="9">
        <f>D502/$D$568</f>
        <v>3.9612671898924048E-3</v>
      </c>
      <c r="F502" s="6">
        <v>45</v>
      </c>
      <c r="G502" s="16"/>
      <c r="H502"/>
    </row>
    <row r="503" spans="1:8" s="6" customFormat="1" x14ac:dyDescent="0.25">
      <c r="A503" s="3"/>
      <c r="B503"/>
      <c r="C503" s="3"/>
      <c r="D503" s="19"/>
      <c r="E503" s="18"/>
      <c r="H503"/>
    </row>
    <row r="504" spans="1:8" s="6" customFormat="1" x14ac:dyDescent="0.25">
      <c r="A504" s="1" t="s">
        <v>678</v>
      </c>
      <c r="B504"/>
      <c r="C504"/>
      <c r="D504" s="17"/>
      <c r="E504" s="18"/>
      <c r="H504"/>
    </row>
    <row r="505" spans="1:8" s="6" customFormat="1" x14ac:dyDescent="0.25">
      <c r="A505" t="s">
        <v>213</v>
      </c>
      <c r="B505" t="s">
        <v>214</v>
      </c>
      <c r="C505" t="s">
        <v>499</v>
      </c>
      <c r="D505" s="17"/>
      <c r="E505" s="18"/>
      <c r="H505"/>
    </row>
    <row r="506" spans="1:8" s="6" customFormat="1" ht="6.75" customHeight="1" thickBot="1" x14ac:dyDescent="0.3">
      <c r="A506"/>
      <c r="B506"/>
      <c r="C506"/>
      <c r="D506" s="17"/>
      <c r="E506" s="18"/>
      <c r="H506"/>
    </row>
    <row r="507" spans="1:8" s="6" customFormat="1" ht="15.75" thickBot="1" x14ac:dyDescent="0.3">
      <c r="A507" s="3" t="s">
        <v>679</v>
      </c>
      <c r="B507"/>
      <c r="C507" s="3"/>
      <c r="D507" s="19">
        <v>6.6550000000000002</v>
      </c>
      <c r="E507" s="9">
        <f>D507/$D$568</f>
        <v>3.9287977866965659E-3</v>
      </c>
      <c r="F507" s="6">
        <v>45</v>
      </c>
      <c r="G507" s="16"/>
      <c r="H507"/>
    </row>
    <row r="508" spans="1:8" s="6" customFormat="1" x14ac:dyDescent="0.25">
      <c r="A508" s="3"/>
      <c r="B508"/>
      <c r="C508" s="3"/>
      <c r="D508" s="19"/>
      <c r="E508" s="18"/>
      <c r="H508"/>
    </row>
    <row r="509" spans="1:8" s="6" customFormat="1" x14ac:dyDescent="0.25">
      <c r="A509" s="1" t="s">
        <v>680</v>
      </c>
      <c r="B509"/>
      <c r="C509"/>
      <c r="D509" s="17"/>
      <c r="E509" s="18"/>
      <c r="H509"/>
    </row>
    <row r="510" spans="1:8" s="6" customFormat="1" x14ac:dyDescent="0.25">
      <c r="A510" t="s">
        <v>215</v>
      </c>
      <c r="B510" t="s">
        <v>216</v>
      </c>
      <c r="C510" t="s">
        <v>500</v>
      </c>
      <c r="D510" s="17"/>
      <c r="E510" s="18"/>
      <c r="H510"/>
    </row>
    <row r="511" spans="1:8" s="6" customFormat="1" ht="6.75" customHeight="1" thickBot="1" x14ac:dyDescent="0.3">
      <c r="A511"/>
      <c r="B511"/>
      <c r="C511"/>
      <c r="D511" s="17"/>
      <c r="E511" s="18"/>
      <c r="H511"/>
    </row>
    <row r="512" spans="1:8" s="6" customFormat="1" ht="15.75" thickBot="1" x14ac:dyDescent="0.3">
      <c r="A512" s="3" t="s">
        <v>681</v>
      </c>
      <c r="B512"/>
      <c r="C512" s="3"/>
      <c r="D512" s="19">
        <v>25.44444</v>
      </c>
      <c r="E512" s="9">
        <f>D512/$D$568</f>
        <v>1.5021196026406244E-2</v>
      </c>
      <c r="F512" s="6">
        <v>30</v>
      </c>
      <c r="G512" s="16"/>
      <c r="H512"/>
    </row>
    <row r="513" spans="1:8" s="6" customFormat="1" x14ac:dyDescent="0.25">
      <c r="A513" s="3"/>
      <c r="B513"/>
      <c r="C513" s="3"/>
      <c r="D513" s="19"/>
      <c r="E513" s="18"/>
      <c r="H513"/>
    </row>
    <row r="514" spans="1:8" s="6" customFormat="1" x14ac:dyDescent="0.25">
      <c r="A514" t="s">
        <v>217</v>
      </c>
      <c r="B514" t="s">
        <v>132</v>
      </c>
      <c r="C514"/>
      <c r="D514" s="17"/>
      <c r="E514" s="18"/>
      <c r="H514"/>
    </row>
    <row r="515" spans="1:8" s="6" customFormat="1" x14ac:dyDescent="0.25">
      <c r="A515" s="1" t="s">
        <v>835</v>
      </c>
      <c r="B515"/>
      <c r="C515"/>
      <c r="D515" s="17"/>
      <c r="E515" s="18"/>
      <c r="H515"/>
    </row>
    <row r="516" spans="1:8" s="6" customFormat="1" x14ac:dyDescent="0.25">
      <c r="A516" t="s">
        <v>218</v>
      </c>
      <c r="B516" t="s">
        <v>219</v>
      </c>
      <c r="C516" t="s">
        <v>499</v>
      </c>
      <c r="D516" s="17"/>
      <c r="E516" s="18"/>
      <c r="H516"/>
    </row>
    <row r="517" spans="1:8" ht="6.75" customHeight="1" thickBot="1" x14ac:dyDescent="0.3">
      <c r="D517" s="17"/>
      <c r="E517" s="18"/>
    </row>
    <row r="518" spans="1:8" ht="15.75" thickBot="1" x14ac:dyDescent="0.3">
      <c r="A518" s="3" t="s">
        <v>836</v>
      </c>
      <c r="C518" s="3"/>
      <c r="D518" s="19">
        <v>19.338000000000001</v>
      </c>
      <c r="E518" s="9">
        <f>D518/$D$568</f>
        <v>1.1416242163657128E-2</v>
      </c>
      <c r="F518" s="6">
        <v>45</v>
      </c>
      <c r="G518" s="16"/>
    </row>
    <row r="519" spans="1:8" x14ac:dyDescent="0.25">
      <c r="A519" s="3"/>
      <c r="C519" s="3"/>
      <c r="D519" s="19"/>
      <c r="E519" s="18"/>
    </row>
    <row r="520" spans="1:8" x14ac:dyDescent="0.25">
      <c r="A520" s="1" t="s">
        <v>837</v>
      </c>
      <c r="D520" s="17"/>
      <c r="E520" s="18"/>
    </row>
    <row r="521" spans="1:8" x14ac:dyDescent="0.25">
      <c r="A521" t="s">
        <v>220</v>
      </c>
      <c r="B521" t="s">
        <v>221</v>
      </c>
      <c r="C521" t="s">
        <v>499</v>
      </c>
      <c r="D521" s="17"/>
      <c r="E521" s="18"/>
    </row>
    <row r="522" spans="1:8" ht="6.75" customHeight="1" thickBot="1" x14ac:dyDescent="0.3">
      <c r="D522" s="17"/>
      <c r="E522" s="18"/>
    </row>
    <row r="523" spans="1:8" ht="15.75" thickBot="1" x14ac:dyDescent="0.3">
      <c r="A523" s="3" t="s">
        <v>838</v>
      </c>
      <c r="C523" s="3"/>
      <c r="D523" s="19">
        <v>10.34</v>
      </c>
      <c r="E523" s="9">
        <f>D523/$D$568</f>
        <v>6.1042478008178037E-3</v>
      </c>
      <c r="F523" s="6">
        <v>45</v>
      </c>
      <c r="G523" s="16"/>
    </row>
    <row r="524" spans="1:8" x14ac:dyDescent="0.25">
      <c r="A524" s="3"/>
      <c r="C524" s="3"/>
      <c r="D524" s="19"/>
      <c r="E524" s="18"/>
    </row>
    <row r="525" spans="1:8" x14ac:dyDescent="0.25">
      <c r="A525" t="s">
        <v>222</v>
      </c>
      <c r="B525" t="s">
        <v>223</v>
      </c>
      <c r="D525" s="17"/>
      <c r="E525" s="18"/>
    </row>
    <row r="526" spans="1:8" x14ac:dyDescent="0.25">
      <c r="A526" s="1" t="s">
        <v>839</v>
      </c>
      <c r="D526" s="17"/>
      <c r="E526" s="18"/>
    </row>
    <row r="527" spans="1:8" x14ac:dyDescent="0.25">
      <c r="A527" t="s">
        <v>224</v>
      </c>
      <c r="B527" t="s">
        <v>225</v>
      </c>
      <c r="C527" t="s">
        <v>499</v>
      </c>
      <c r="D527" s="17"/>
      <c r="E527" s="18"/>
    </row>
    <row r="528" spans="1:8" ht="6.75" customHeight="1" thickBot="1" x14ac:dyDescent="0.3">
      <c r="D528" s="17"/>
      <c r="E528" s="18"/>
    </row>
    <row r="529" spans="1:7" ht="15.75" thickBot="1" x14ac:dyDescent="0.3">
      <c r="A529" s="3" t="s">
        <v>840</v>
      </c>
      <c r="C529" s="3"/>
      <c r="D529" s="19">
        <v>45.512500000000003</v>
      </c>
      <c r="E529" s="9">
        <f>D529/$D$568</f>
        <v>2.686843114455709E-2</v>
      </c>
      <c r="F529" s="6">
        <v>45</v>
      </c>
      <c r="G529" s="16"/>
    </row>
    <row r="530" spans="1:7" x14ac:dyDescent="0.25">
      <c r="A530" s="3"/>
      <c r="C530" s="3"/>
      <c r="D530" s="19"/>
      <c r="E530" s="18"/>
    </row>
    <row r="531" spans="1:7" x14ac:dyDescent="0.25">
      <c r="A531" s="1" t="s">
        <v>841</v>
      </c>
      <c r="D531" s="17"/>
      <c r="E531" s="18"/>
    </row>
    <row r="532" spans="1:7" x14ac:dyDescent="0.25">
      <c r="A532" t="s">
        <v>226</v>
      </c>
      <c r="B532" t="s">
        <v>227</v>
      </c>
      <c r="C532" t="s">
        <v>499</v>
      </c>
      <c r="D532" s="17"/>
      <c r="E532" s="18"/>
    </row>
    <row r="533" spans="1:7" ht="6.75" customHeight="1" thickBot="1" x14ac:dyDescent="0.3">
      <c r="D533" s="17"/>
      <c r="E533" s="18"/>
    </row>
    <row r="534" spans="1:7" ht="15.75" thickBot="1" x14ac:dyDescent="0.3">
      <c r="A534" s="3" t="s">
        <v>842</v>
      </c>
      <c r="C534" s="3"/>
      <c r="D534" s="19">
        <v>132.96799999999999</v>
      </c>
      <c r="E534" s="9">
        <f>D534/$D$568</f>
        <v>7.8498029166261293E-2</v>
      </c>
      <c r="F534" s="6">
        <v>45</v>
      </c>
      <c r="G534" s="16"/>
    </row>
    <row r="535" spans="1:7" x14ac:dyDescent="0.25">
      <c r="A535" s="3"/>
      <c r="C535" s="3"/>
      <c r="D535" s="19"/>
      <c r="E535" s="18"/>
    </row>
    <row r="536" spans="1:7" x14ac:dyDescent="0.25">
      <c r="A536" t="s">
        <v>228</v>
      </c>
      <c r="B536" t="s">
        <v>229</v>
      </c>
      <c r="D536" s="17"/>
      <c r="E536" s="18"/>
    </row>
    <row r="537" spans="1:7" x14ac:dyDescent="0.25">
      <c r="A537" s="1" t="s">
        <v>843</v>
      </c>
      <c r="D537" s="17"/>
      <c r="E537" s="18"/>
    </row>
    <row r="538" spans="1:7" x14ac:dyDescent="0.25">
      <c r="A538" t="s">
        <v>230</v>
      </c>
      <c r="B538" t="s">
        <v>231</v>
      </c>
      <c r="C538" t="s">
        <v>499</v>
      </c>
      <c r="D538" s="17"/>
      <c r="E538" s="18"/>
    </row>
    <row r="539" spans="1:7" ht="6.75" customHeight="1" thickBot="1" x14ac:dyDescent="0.3">
      <c r="D539" s="17"/>
      <c r="E539" s="18"/>
    </row>
    <row r="540" spans="1:7" ht="15.75" thickBot="1" x14ac:dyDescent="0.3">
      <c r="A540" s="3" t="s">
        <v>844</v>
      </c>
      <c r="C540" s="3"/>
      <c r="D540" s="19">
        <v>145.33750000000001</v>
      </c>
      <c r="E540" s="9">
        <f>D540/$D$568</f>
        <v>8.5800397945005574E-2</v>
      </c>
      <c r="F540" s="6">
        <v>45</v>
      </c>
      <c r="G540" s="16"/>
    </row>
    <row r="541" spans="1:7" x14ac:dyDescent="0.25">
      <c r="A541" s="3"/>
      <c r="C541" s="3"/>
      <c r="D541" s="19"/>
      <c r="E541" s="18"/>
    </row>
    <row r="542" spans="1:7" x14ac:dyDescent="0.25">
      <c r="A542" s="1" t="s">
        <v>845</v>
      </c>
      <c r="D542" s="17"/>
      <c r="E542" s="18"/>
    </row>
    <row r="543" spans="1:7" x14ac:dyDescent="0.25">
      <c r="A543" t="s">
        <v>232</v>
      </c>
      <c r="B543" t="s">
        <v>233</v>
      </c>
      <c r="C543" t="s">
        <v>499</v>
      </c>
      <c r="D543" s="17"/>
      <c r="E543" s="18"/>
    </row>
    <row r="544" spans="1:7" ht="6.75" customHeight="1" thickBot="1" x14ac:dyDescent="0.3">
      <c r="D544" s="17"/>
      <c r="E544" s="18"/>
    </row>
    <row r="545" spans="1:7" ht="15.75" thickBot="1" x14ac:dyDescent="0.3">
      <c r="A545" s="3" t="s">
        <v>846</v>
      </c>
      <c r="C545" s="3"/>
      <c r="D545" s="19">
        <v>100.639</v>
      </c>
      <c r="E545" s="9">
        <f>D545/$D$568</f>
        <v>5.9412513967746904E-2</v>
      </c>
      <c r="F545" s="6">
        <v>45</v>
      </c>
      <c r="G545" s="16"/>
    </row>
    <row r="546" spans="1:7" x14ac:dyDescent="0.25">
      <c r="A546" s="3"/>
      <c r="C546" s="3"/>
      <c r="D546" s="19"/>
      <c r="E546" s="18"/>
    </row>
    <row r="547" spans="1:7" x14ac:dyDescent="0.25">
      <c r="A547" t="s">
        <v>234</v>
      </c>
      <c r="B547" t="s">
        <v>127</v>
      </c>
      <c r="D547" s="17"/>
      <c r="E547" s="18"/>
    </row>
    <row r="548" spans="1:7" x14ac:dyDescent="0.25">
      <c r="A548" s="1" t="s">
        <v>847</v>
      </c>
      <c r="D548" s="17"/>
      <c r="E548" s="18"/>
    </row>
    <row r="549" spans="1:7" x14ac:dyDescent="0.25">
      <c r="A549" t="s">
        <v>235</v>
      </c>
      <c r="B549" t="s">
        <v>236</v>
      </c>
      <c r="C549" t="s">
        <v>499</v>
      </c>
      <c r="D549" s="17"/>
      <c r="E549" s="18"/>
    </row>
    <row r="550" spans="1:7" ht="6.75" customHeight="1" thickBot="1" x14ac:dyDescent="0.3">
      <c r="D550" s="17"/>
      <c r="E550" s="18"/>
    </row>
    <row r="551" spans="1:7" ht="15.75" thickBot="1" x14ac:dyDescent="0.3">
      <c r="A551" s="3" t="s">
        <v>848</v>
      </c>
      <c r="C551" s="3"/>
      <c r="D551" s="19">
        <v>6.93</v>
      </c>
      <c r="E551" s="9">
        <f>D551/$D$568</f>
        <v>4.0911448026757623E-3</v>
      </c>
      <c r="F551" s="6">
        <v>45</v>
      </c>
      <c r="G551" s="16"/>
    </row>
    <row r="552" spans="1:7" x14ac:dyDescent="0.25">
      <c r="A552" s="3"/>
      <c r="C552" s="3"/>
      <c r="D552" s="19"/>
      <c r="E552" s="18"/>
    </row>
    <row r="553" spans="1:7" x14ac:dyDescent="0.25">
      <c r="A553" s="1" t="s">
        <v>849</v>
      </c>
      <c r="D553" s="17"/>
      <c r="E553" s="18"/>
    </row>
    <row r="554" spans="1:7" x14ac:dyDescent="0.25">
      <c r="A554" t="s">
        <v>237</v>
      </c>
      <c r="B554" t="s">
        <v>238</v>
      </c>
      <c r="C554" t="s">
        <v>499</v>
      </c>
      <c r="D554" s="17"/>
      <c r="E554" s="18"/>
    </row>
    <row r="555" spans="1:7" ht="6.75" customHeight="1" thickBot="1" x14ac:dyDescent="0.3">
      <c r="D555" s="17"/>
      <c r="E555" s="18"/>
    </row>
    <row r="556" spans="1:7" ht="15.75" thickBot="1" x14ac:dyDescent="0.3">
      <c r="A556" s="3" t="s">
        <v>850</v>
      </c>
      <c r="C556" s="3"/>
      <c r="D556" s="19">
        <v>144.17150000000001</v>
      </c>
      <c r="E556" s="9">
        <f>D556/$D$568</f>
        <v>8.5112046597253785E-2</v>
      </c>
      <c r="F556" s="6">
        <v>45</v>
      </c>
      <c r="G556" s="16"/>
    </row>
    <row r="557" spans="1:7" x14ac:dyDescent="0.25">
      <c r="A557" s="3"/>
      <c r="C557" s="3"/>
      <c r="D557" s="19"/>
      <c r="E557" s="18"/>
    </row>
    <row r="558" spans="1:7" x14ac:dyDescent="0.25">
      <c r="A558" s="1" t="s">
        <v>851</v>
      </c>
      <c r="D558" s="17"/>
      <c r="E558" s="18"/>
    </row>
    <row r="559" spans="1:7" x14ac:dyDescent="0.25">
      <c r="A559" t="s">
        <v>239</v>
      </c>
      <c r="B559" t="s">
        <v>39</v>
      </c>
      <c r="C559" t="s">
        <v>499</v>
      </c>
      <c r="D559" s="17"/>
      <c r="E559" s="18"/>
    </row>
    <row r="560" spans="1:7" ht="6.75" customHeight="1" thickBot="1" x14ac:dyDescent="0.3">
      <c r="D560" s="17"/>
      <c r="E560" s="18"/>
    </row>
    <row r="561" spans="1:7" ht="15.75" thickBot="1" x14ac:dyDescent="0.3">
      <c r="A561" s="3" t="s">
        <v>852</v>
      </c>
      <c r="C561" s="3"/>
      <c r="D561" s="19">
        <v>8.9649999999999999</v>
      </c>
      <c r="E561" s="9">
        <f>D561/$D$568</f>
        <v>5.2925127209218197E-3</v>
      </c>
      <c r="F561" s="6">
        <v>45</v>
      </c>
      <c r="G561" s="16"/>
    </row>
    <row r="562" spans="1:7" x14ac:dyDescent="0.25">
      <c r="A562" s="3"/>
      <c r="C562" s="3"/>
      <c r="D562" s="19"/>
      <c r="E562" s="18"/>
    </row>
    <row r="563" spans="1:7" x14ac:dyDescent="0.25">
      <c r="A563" s="1" t="s">
        <v>853</v>
      </c>
      <c r="D563" s="17"/>
      <c r="E563" s="18"/>
    </row>
    <row r="564" spans="1:7" x14ac:dyDescent="0.25">
      <c r="A564" t="s">
        <v>239</v>
      </c>
      <c r="B564" t="s">
        <v>446</v>
      </c>
      <c r="C564" t="s">
        <v>500</v>
      </c>
      <c r="D564" s="17"/>
      <c r="E564" s="18"/>
    </row>
    <row r="565" spans="1:7" ht="6.75" customHeight="1" thickBot="1" x14ac:dyDescent="0.3">
      <c r="D565" s="17"/>
      <c r="E565" s="18"/>
    </row>
    <row r="566" spans="1:7" ht="15.75" thickBot="1" x14ac:dyDescent="0.3">
      <c r="A566" s="3" t="s">
        <v>854</v>
      </c>
      <c r="C566" s="3"/>
      <c r="D566" s="19">
        <v>249.94746000000001</v>
      </c>
      <c r="E566" s="9">
        <f>D566/$D$568</f>
        <v>0.14755717920938066</v>
      </c>
      <c r="F566" s="6">
        <v>30</v>
      </c>
      <c r="G566" s="16"/>
    </row>
    <row r="567" spans="1:7" ht="15" customHeight="1" x14ac:dyDescent="0.25">
      <c r="E567" s="1"/>
    </row>
    <row r="568" spans="1:7" ht="15.75" thickBot="1" x14ac:dyDescent="0.3">
      <c r="A568" s="22" t="s">
        <v>796</v>
      </c>
      <c r="B568" s="23"/>
      <c r="C568" s="22"/>
      <c r="D568" s="24">
        <f>SUM(D566+D561+D556+D551+D545+D540+D534+D529+D523+D518+D512+D507+D502+D496+D491+D486+D480)</f>
        <v>1693.9023999999999</v>
      </c>
      <c r="E568" s="30">
        <f>SUM(E566+E561+E556+E551+E545+E540+E534+E529+E523+E518+E512+E507+E502+E496+E491+E486+E480)</f>
        <v>1</v>
      </c>
      <c r="F568" s="26"/>
      <c r="G568" s="26"/>
    </row>
    <row r="569" spans="1:7" x14ac:dyDescent="0.25">
      <c r="E569" s="1"/>
    </row>
    <row r="570" spans="1:7" x14ac:dyDescent="0.25">
      <c r="A570" s="1" t="s">
        <v>450</v>
      </c>
      <c r="E570" s="1"/>
    </row>
    <row r="571" spans="1:7" x14ac:dyDescent="0.25">
      <c r="A571" t="s">
        <v>240</v>
      </c>
      <c r="B571" t="s">
        <v>241</v>
      </c>
      <c r="E571" s="1"/>
    </row>
    <row r="572" spans="1:7" x14ac:dyDescent="0.25">
      <c r="A572" t="s">
        <v>242</v>
      </c>
      <c r="B572" t="s">
        <v>29</v>
      </c>
      <c r="E572" s="1"/>
    </row>
    <row r="573" spans="1:7" x14ac:dyDescent="0.25">
      <c r="A573" s="1" t="s">
        <v>682</v>
      </c>
      <c r="E573" s="1"/>
    </row>
    <row r="574" spans="1:7" x14ac:dyDescent="0.25">
      <c r="A574" t="s">
        <v>243</v>
      </c>
      <c r="B574" t="s">
        <v>244</v>
      </c>
      <c r="C574" t="s">
        <v>501</v>
      </c>
      <c r="D574" s="17"/>
      <c r="E574" s="18"/>
    </row>
    <row r="575" spans="1:7" ht="6.75" customHeight="1" thickBot="1" x14ac:dyDescent="0.3">
      <c r="D575" s="17"/>
      <c r="E575" s="18"/>
    </row>
    <row r="576" spans="1:7" ht="15.75" thickBot="1" x14ac:dyDescent="0.3">
      <c r="A576" s="3" t="s">
        <v>683</v>
      </c>
      <c r="C576" s="3"/>
      <c r="D576" s="19">
        <v>2806.578</v>
      </c>
      <c r="E576" s="9">
        <f>D576/$D$631</f>
        <v>0.16066470577021857</v>
      </c>
      <c r="F576" s="6">
        <v>40</v>
      </c>
      <c r="G576" s="16"/>
    </row>
    <row r="577" spans="1:7" x14ac:dyDescent="0.25">
      <c r="A577" s="3"/>
      <c r="C577" s="3"/>
      <c r="D577" s="19"/>
      <c r="E577" s="18"/>
    </row>
    <row r="578" spans="1:7" x14ac:dyDescent="0.25">
      <c r="A578" s="1" t="s">
        <v>855</v>
      </c>
      <c r="D578" s="17"/>
      <c r="E578" s="18"/>
    </row>
    <row r="579" spans="1:7" x14ac:dyDescent="0.25">
      <c r="A579" t="s">
        <v>245</v>
      </c>
      <c r="B579" t="s">
        <v>246</v>
      </c>
      <c r="C579" t="s">
        <v>501</v>
      </c>
      <c r="D579" s="17"/>
      <c r="E579" s="18"/>
    </row>
    <row r="580" spans="1:7" ht="6.75" customHeight="1" thickBot="1" x14ac:dyDescent="0.3">
      <c r="D580" s="17"/>
      <c r="E580" s="18"/>
    </row>
    <row r="581" spans="1:7" ht="15.75" thickBot="1" x14ac:dyDescent="0.3">
      <c r="A581" s="3" t="s">
        <v>856</v>
      </c>
      <c r="C581" s="3"/>
      <c r="D581" s="19">
        <v>2492.9760000000001</v>
      </c>
      <c r="E581" s="9">
        <f>D581/$D$631</f>
        <v>0.14271231924864244</v>
      </c>
      <c r="F581" s="6">
        <v>40</v>
      </c>
      <c r="G581" s="16"/>
    </row>
    <row r="582" spans="1:7" x14ac:dyDescent="0.25">
      <c r="A582" s="3"/>
      <c r="C582" s="3"/>
      <c r="D582" s="19"/>
      <c r="E582" s="18"/>
    </row>
    <row r="583" spans="1:7" x14ac:dyDescent="0.25">
      <c r="A583" s="1" t="s">
        <v>857</v>
      </c>
      <c r="D583" s="17"/>
      <c r="E583" s="18"/>
    </row>
    <row r="584" spans="1:7" x14ac:dyDescent="0.25">
      <c r="A584" t="s">
        <v>247</v>
      </c>
      <c r="B584" t="s">
        <v>248</v>
      </c>
      <c r="C584" t="s">
        <v>501</v>
      </c>
      <c r="D584" s="17"/>
      <c r="E584" s="18"/>
    </row>
    <row r="585" spans="1:7" ht="6.75" customHeight="1" thickBot="1" x14ac:dyDescent="0.3">
      <c r="D585" s="17"/>
      <c r="E585" s="18"/>
    </row>
    <row r="586" spans="1:7" ht="15.75" thickBot="1" x14ac:dyDescent="0.3">
      <c r="A586" s="3" t="s">
        <v>858</v>
      </c>
      <c r="C586" s="3"/>
      <c r="D586" s="19">
        <v>660.52800000000002</v>
      </c>
      <c r="E586" s="9">
        <f>D586/$D$631</f>
        <v>3.7812430929406178E-2</v>
      </c>
      <c r="F586" s="6">
        <v>40</v>
      </c>
      <c r="G586" s="16"/>
    </row>
    <row r="587" spans="1:7" x14ac:dyDescent="0.25">
      <c r="A587" s="3"/>
      <c r="C587" s="3"/>
      <c r="D587" s="19"/>
      <c r="E587" s="18"/>
    </row>
    <row r="588" spans="1:7" x14ac:dyDescent="0.25">
      <c r="A588" s="1" t="s">
        <v>859</v>
      </c>
      <c r="D588" s="17"/>
      <c r="E588" s="18"/>
    </row>
    <row r="589" spans="1:7" x14ac:dyDescent="0.25">
      <c r="A589" t="s">
        <v>249</v>
      </c>
      <c r="B589" t="s">
        <v>250</v>
      </c>
      <c r="C589" t="s">
        <v>502</v>
      </c>
      <c r="D589" s="17"/>
      <c r="E589" s="18"/>
    </row>
    <row r="590" spans="1:7" ht="6.75" customHeight="1" thickBot="1" x14ac:dyDescent="0.3">
      <c r="D590" s="17"/>
      <c r="E590" s="18"/>
    </row>
    <row r="591" spans="1:7" ht="15.75" thickBot="1" x14ac:dyDescent="0.3">
      <c r="A591" s="3" t="s">
        <v>860</v>
      </c>
      <c r="C591" s="3"/>
      <c r="D591" s="19">
        <v>3253.3649999999998</v>
      </c>
      <c r="E591" s="9">
        <f>D591/$D$631</f>
        <v>0.18624136955685078</v>
      </c>
      <c r="F591" s="6">
        <v>10</v>
      </c>
      <c r="G591" s="16"/>
    </row>
    <row r="592" spans="1:7" x14ac:dyDescent="0.25">
      <c r="A592" s="3"/>
      <c r="C592" s="3"/>
      <c r="D592" s="19"/>
      <c r="E592" s="18"/>
    </row>
    <row r="593" spans="1:7" x14ac:dyDescent="0.25">
      <c r="A593" t="s">
        <v>251</v>
      </c>
      <c r="B593" t="s">
        <v>132</v>
      </c>
      <c r="D593" s="17"/>
      <c r="E593" s="18"/>
    </row>
    <row r="594" spans="1:7" x14ac:dyDescent="0.25">
      <c r="A594" s="1" t="s">
        <v>861</v>
      </c>
      <c r="D594" s="17"/>
      <c r="E594" s="18"/>
    </row>
    <row r="595" spans="1:7" x14ac:dyDescent="0.25">
      <c r="A595" t="s">
        <v>252</v>
      </c>
      <c r="B595" t="s">
        <v>253</v>
      </c>
      <c r="C595" t="s">
        <v>501</v>
      </c>
      <c r="D595" s="17"/>
      <c r="E595" s="18"/>
    </row>
    <row r="596" spans="1:7" ht="6.75" customHeight="1" thickBot="1" x14ac:dyDescent="0.3">
      <c r="D596" s="17"/>
      <c r="E596" s="18"/>
    </row>
    <row r="597" spans="1:7" ht="15.75" thickBot="1" x14ac:dyDescent="0.3">
      <c r="A597" s="3" t="s">
        <v>862</v>
      </c>
      <c r="C597" s="3"/>
      <c r="D597" s="19">
        <v>1842.6959999999999</v>
      </c>
      <c r="E597" s="9">
        <f>D597/$D$631</f>
        <v>0.10548654292307524</v>
      </c>
      <c r="F597" s="6">
        <v>40</v>
      </c>
      <c r="G597" s="16"/>
    </row>
    <row r="598" spans="1:7" x14ac:dyDescent="0.25">
      <c r="A598" s="3"/>
      <c r="C598" s="3"/>
      <c r="D598" s="19"/>
      <c r="E598" s="18"/>
    </row>
    <row r="599" spans="1:7" x14ac:dyDescent="0.25">
      <c r="A599" s="1" t="s">
        <v>863</v>
      </c>
      <c r="D599" s="17"/>
      <c r="E599" s="18"/>
    </row>
    <row r="600" spans="1:7" x14ac:dyDescent="0.25">
      <c r="A600" t="s">
        <v>254</v>
      </c>
      <c r="B600" t="s">
        <v>255</v>
      </c>
      <c r="C600" t="s">
        <v>501</v>
      </c>
      <c r="D600" s="17"/>
      <c r="E600" s="18"/>
    </row>
    <row r="601" spans="1:7" ht="6.75" customHeight="1" thickBot="1" x14ac:dyDescent="0.3">
      <c r="D601" s="17"/>
      <c r="E601" s="18"/>
    </row>
    <row r="602" spans="1:7" ht="15.75" thickBot="1" x14ac:dyDescent="0.3">
      <c r="A602" s="3" t="s">
        <v>864</v>
      </c>
      <c r="C602" s="3"/>
      <c r="D602" s="19">
        <v>1243.32</v>
      </c>
      <c r="E602" s="9">
        <f>D602/$D$631</f>
        <v>7.1174805039527902E-2</v>
      </c>
      <c r="F602" s="6">
        <v>40</v>
      </c>
      <c r="G602" s="16"/>
    </row>
    <row r="603" spans="1:7" x14ac:dyDescent="0.25">
      <c r="A603" s="3"/>
      <c r="C603" s="3"/>
      <c r="D603" s="19"/>
      <c r="E603" s="18"/>
    </row>
    <row r="604" spans="1:7" x14ac:dyDescent="0.25">
      <c r="A604" t="s">
        <v>256</v>
      </c>
      <c r="B604" t="s">
        <v>257</v>
      </c>
      <c r="D604" s="17"/>
      <c r="E604" s="18"/>
    </row>
    <row r="605" spans="1:7" x14ac:dyDescent="0.25">
      <c r="A605" s="1" t="s">
        <v>865</v>
      </c>
      <c r="D605" s="17"/>
      <c r="E605" s="18"/>
    </row>
    <row r="606" spans="1:7" x14ac:dyDescent="0.25">
      <c r="A606" t="s">
        <v>258</v>
      </c>
      <c r="B606" t="s">
        <v>259</v>
      </c>
      <c r="C606" t="s">
        <v>501</v>
      </c>
      <c r="D606" s="17"/>
      <c r="E606" s="18"/>
    </row>
    <row r="607" spans="1:7" ht="6.75" customHeight="1" thickBot="1" x14ac:dyDescent="0.3">
      <c r="D607" s="17"/>
      <c r="E607" s="18"/>
    </row>
    <row r="608" spans="1:7" ht="15.75" thickBot="1" x14ac:dyDescent="0.3">
      <c r="A608" s="3" t="s">
        <v>866</v>
      </c>
      <c r="C608" s="3"/>
      <c r="D608" s="19">
        <v>2811.9</v>
      </c>
      <c r="E608" s="9">
        <f>D608/$D$631</f>
        <v>0.16096936773368767</v>
      </c>
      <c r="F608" s="6">
        <v>40</v>
      </c>
      <c r="G608" s="16"/>
    </row>
    <row r="609" spans="1:7" x14ac:dyDescent="0.25">
      <c r="A609" s="3"/>
      <c r="C609" s="3"/>
      <c r="D609" s="19"/>
      <c r="E609" s="18"/>
    </row>
    <row r="610" spans="1:7" x14ac:dyDescent="0.25">
      <c r="A610" s="1" t="s">
        <v>867</v>
      </c>
      <c r="D610" s="17"/>
      <c r="E610" s="18"/>
    </row>
    <row r="611" spans="1:7" x14ac:dyDescent="0.25">
      <c r="A611" t="s">
        <v>260</v>
      </c>
      <c r="B611" t="s">
        <v>261</v>
      </c>
      <c r="C611" t="s">
        <v>501</v>
      </c>
      <c r="D611" s="17"/>
      <c r="E611" s="18"/>
    </row>
    <row r="612" spans="1:7" ht="6.75" customHeight="1" thickBot="1" x14ac:dyDescent="0.3">
      <c r="D612" s="17"/>
      <c r="E612" s="18"/>
    </row>
    <row r="613" spans="1:7" ht="15.75" thickBot="1" x14ac:dyDescent="0.3">
      <c r="A613" s="3" t="s">
        <v>868</v>
      </c>
      <c r="C613" s="3"/>
      <c r="D613" s="19">
        <v>1292.412</v>
      </c>
      <c r="E613" s="9">
        <f>D613/$D$631</f>
        <v>7.3985114154639472E-2</v>
      </c>
      <c r="F613" s="6">
        <v>40</v>
      </c>
      <c r="G613" s="16"/>
    </row>
    <row r="614" spans="1:7" x14ac:dyDescent="0.25">
      <c r="A614" s="3"/>
      <c r="C614" s="3"/>
      <c r="D614" s="19"/>
      <c r="E614" s="18"/>
    </row>
    <row r="615" spans="1:7" x14ac:dyDescent="0.25">
      <c r="A615" s="1" t="s">
        <v>869</v>
      </c>
      <c r="D615" s="17"/>
      <c r="E615" s="18"/>
    </row>
    <row r="616" spans="1:7" x14ac:dyDescent="0.25">
      <c r="A616" t="s">
        <v>262</v>
      </c>
      <c r="B616" t="s">
        <v>263</v>
      </c>
      <c r="C616" t="s">
        <v>501</v>
      </c>
      <c r="D616" s="17"/>
      <c r="E616" s="18"/>
    </row>
    <row r="617" spans="1:7" ht="6.75" customHeight="1" thickBot="1" x14ac:dyDescent="0.3">
      <c r="D617" s="17"/>
      <c r="E617" s="18"/>
    </row>
    <row r="618" spans="1:7" ht="15.75" thickBot="1" x14ac:dyDescent="0.3">
      <c r="A618" s="3" t="s">
        <v>870</v>
      </c>
      <c r="C618" s="3"/>
      <c r="D618" s="19">
        <v>278.50799999999998</v>
      </c>
      <c r="E618" s="9">
        <f>D618/$D$631</f>
        <v>1.5943403630560786E-2</v>
      </c>
      <c r="F618" s="6">
        <v>40</v>
      </c>
      <c r="G618" s="16"/>
    </row>
    <row r="619" spans="1:7" x14ac:dyDescent="0.25">
      <c r="A619" s="3"/>
      <c r="C619" s="3"/>
      <c r="D619" s="19"/>
      <c r="E619" s="18"/>
    </row>
    <row r="620" spans="1:7" x14ac:dyDescent="0.25">
      <c r="A620" t="s">
        <v>264</v>
      </c>
      <c r="B620" t="s">
        <v>39</v>
      </c>
      <c r="D620" s="17"/>
      <c r="E620" s="18"/>
    </row>
    <row r="621" spans="1:7" x14ac:dyDescent="0.25">
      <c r="A621" s="1" t="s">
        <v>871</v>
      </c>
      <c r="D621" s="17"/>
      <c r="E621" s="18"/>
    </row>
    <row r="622" spans="1:7" x14ac:dyDescent="0.25">
      <c r="A622" t="s">
        <v>265</v>
      </c>
      <c r="B622" t="s">
        <v>266</v>
      </c>
      <c r="C622" t="s">
        <v>501</v>
      </c>
      <c r="D622" s="17"/>
      <c r="E622" s="18"/>
    </row>
    <row r="623" spans="1:7" ht="6.75" customHeight="1" thickBot="1" x14ac:dyDescent="0.3">
      <c r="D623" s="17"/>
      <c r="E623" s="18"/>
    </row>
    <row r="624" spans="1:7" ht="15.75" thickBot="1" x14ac:dyDescent="0.3">
      <c r="A624" s="3" t="s">
        <v>872</v>
      </c>
      <c r="C624" s="3"/>
      <c r="D624" s="19">
        <v>186.97200000000001</v>
      </c>
      <c r="E624" s="9">
        <f>D624/$D$631</f>
        <v>1.0703355248729701E-2</v>
      </c>
      <c r="F624" s="6">
        <v>40</v>
      </c>
      <c r="G624" s="16"/>
    </row>
    <row r="625" spans="1:8" x14ac:dyDescent="0.25">
      <c r="A625" s="3"/>
      <c r="C625" s="3"/>
      <c r="D625" s="19"/>
      <c r="E625" s="18"/>
    </row>
    <row r="626" spans="1:8" x14ac:dyDescent="0.25">
      <c r="A626" s="1" t="s">
        <v>873</v>
      </c>
      <c r="D626" s="17"/>
      <c r="E626" s="18"/>
    </row>
    <row r="627" spans="1:8" x14ac:dyDescent="0.25">
      <c r="A627" t="s">
        <v>267</v>
      </c>
      <c r="B627" t="s">
        <v>268</v>
      </c>
      <c r="C627" t="s">
        <v>501</v>
      </c>
      <c r="D627" s="17"/>
      <c r="E627" s="18"/>
    </row>
    <row r="628" spans="1:8" ht="6.75" customHeight="1" thickBot="1" x14ac:dyDescent="0.3">
      <c r="D628" s="17"/>
      <c r="E628" s="18"/>
    </row>
    <row r="629" spans="1:8" ht="15.75" thickBot="1" x14ac:dyDescent="0.3">
      <c r="A629" s="3" t="s">
        <v>874</v>
      </c>
      <c r="C629" s="3"/>
      <c r="D629" s="19">
        <v>599.28599999999994</v>
      </c>
      <c r="E629" s="9">
        <f>D629/$D$631</f>
        <v>3.4306585764661161E-2</v>
      </c>
      <c r="F629" s="6">
        <v>40</v>
      </c>
      <c r="G629" s="16"/>
    </row>
    <row r="630" spans="1:8" ht="15" customHeight="1" x14ac:dyDescent="0.25">
      <c r="E630" s="1"/>
    </row>
    <row r="631" spans="1:8" ht="15.75" thickBot="1" x14ac:dyDescent="0.3">
      <c r="A631" s="22" t="s">
        <v>797</v>
      </c>
      <c r="B631" s="23"/>
      <c r="C631" s="22"/>
      <c r="D631" s="24">
        <f>SUM(D629+D624+D618+D613+D608+D602+D597+D591+D586+D581+D576)</f>
        <v>17468.541000000001</v>
      </c>
      <c r="E631" s="30">
        <f>SUM(E629+E624+E618+E613+E608+E602+E597+E591+E586+E581+E576)</f>
        <v>1</v>
      </c>
      <c r="F631" s="26"/>
      <c r="G631" s="26"/>
    </row>
    <row r="632" spans="1:8" x14ac:dyDescent="0.25">
      <c r="E632" s="1"/>
    </row>
    <row r="633" spans="1:8" x14ac:dyDescent="0.25">
      <c r="A633" s="1" t="s">
        <v>451</v>
      </c>
      <c r="E633" s="1"/>
    </row>
    <row r="634" spans="1:8" x14ac:dyDescent="0.25">
      <c r="A634" t="s">
        <v>269</v>
      </c>
      <c r="B634" t="s">
        <v>449</v>
      </c>
      <c r="E634" s="1"/>
    </row>
    <row r="635" spans="1:8" x14ac:dyDescent="0.25">
      <c r="A635" s="1" t="s">
        <v>685</v>
      </c>
      <c r="E635" s="1"/>
    </row>
    <row r="636" spans="1:8" s="6" customFormat="1" x14ac:dyDescent="0.25">
      <c r="A636" t="s">
        <v>270</v>
      </c>
      <c r="B636" t="s">
        <v>259</v>
      </c>
      <c r="C636" t="s">
        <v>503</v>
      </c>
      <c r="D636" s="17"/>
      <c r="E636" s="18"/>
      <c r="H636"/>
    </row>
    <row r="637" spans="1:8" s="6" customFormat="1" ht="6.75" customHeight="1" thickBot="1" x14ac:dyDescent="0.3">
      <c r="A637"/>
      <c r="B637"/>
      <c r="C637"/>
      <c r="D637" s="17"/>
      <c r="E637" s="18"/>
      <c r="H637"/>
    </row>
    <row r="638" spans="1:8" s="6" customFormat="1" ht="15.75" thickBot="1" x14ac:dyDescent="0.3">
      <c r="A638" s="3" t="s">
        <v>684</v>
      </c>
      <c r="B638"/>
      <c r="C638" s="3"/>
      <c r="D638" s="19">
        <v>40.634999999999998</v>
      </c>
      <c r="E638" s="9">
        <f>D638/$D$671</f>
        <v>6.5340874829653034E-2</v>
      </c>
      <c r="F638" s="6">
        <v>25</v>
      </c>
      <c r="G638" s="16"/>
      <c r="H638"/>
    </row>
    <row r="639" spans="1:8" s="6" customFormat="1" x14ac:dyDescent="0.25">
      <c r="A639" s="3"/>
      <c r="B639"/>
      <c r="C639" s="3"/>
      <c r="D639" s="19"/>
      <c r="E639" s="18"/>
      <c r="H639"/>
    </row>
    <row r="640" spans="1:8" s="6" customFormat="1" x14ac:dyDescent="0.25">
      <c r="A640" s="1" t="s">
        <v>875</v>
      </c>
      <c r="B640"/>
      <c r="C640"/>
      <c r="D640" s="17"/>
      <c r="E640" s="18"/>
      <c r="H640"/>
    </row>
    <row r="641" spans="1:8" s="6" customFormat="1" x14ac:dyDescent="0.25">
      <c r="A641" t="s">
        <v>271</v>
      </c>
      <c r="B641" t="s">
        <v>272</v>
      </c>
      <c r="C641" t="s">
        <v>503</v>
      </c>
      <c r="D641" s="17"/>
      <c r="E641" s="18"/>
      <c r="H641"/>
    </row>
    <row r="642" spans="1:8" s="6" customFormat="1" ht="6.75" customHeight="1" thickBot="1" x14ac:dyDescent="0.3">
      <c r="A642"/>
      <c r="B642"/>
      <c r="C642"/>
      <c r="D642" s="17"/>
      <c r="E642" s="18"/>
      <c r="H642"/>
    </row>
    <row r="643" spans="1:8" s="6" customFormat="1" ht="15.75" thickBot="1" x14ac:dyDescent="0.3">
      <c r="A643" s="3" t="s">
        <v>876</v>
      </c>
      <c r="B643"/>
      <c r="C643" s="3"/>
      <c r="D643" s="19">
        <v>39.622500000000002</v>
      </c>
      <c r="E643" s="9">
        <f>D643/$D$671</f>
        <v>6.3712779941870995E-2</v>
      </c>
      <c r="F643" s="6">
        <v>25</v>
      </c>
      <c r="G643" s="16"/>
      <c r="H643"/>
    </row>
    <row r="644" spans="1:8" s="6" customFormat="1" x14ac:dyDescent="0.25">
      <c r="A644" s="3"/>
      <c r="B644"/>
      <c r="C644" s="3"/>
      <c r="D644" s="19"/>
      <c r="E644" s="18"/>
      <c r="H644"/>
    </row>
    <row r="645" spans="1:8" s="6" customFormat="1" x14ac:dyDescent="0.25">
      <c r="A645" s="1" t="s">
        <v>877</v>
      </c>
      <c r="B645"/>
      <c r="C645"/>
      <c r="D645" s="17"/>
      <c r="E645" s="18"/>
      <c r="H645"/>
    </row>
    <row r="646" spans="1:8" s="6" customFormat="1" x14ac:dyDescent="0.25">
      <c r="A646" t="s">
        <v>273</v>
      </c>
      <c r="B646" t="s">
        <v>261</v>
      </c>
      <c r="C646" t="s">
        <v>503</v>
      </c>
      <c r="D646" s="17"/>
      <c r="E646" s="18"/>
      <c r="H646"/>
    </row>
    <row r="647" spans="1:8" s="6" customFormat="1" ht="6.75" customHeight="1" thickBot="1" x14ac:dyDescent="0.3">
      <c r="A647"/>
      <c r="B647"/>
      <c r="C647"/>
      <c r="D647" s="17"/>
      <c r="E647" s="18"/>
      <c r="H647"/>
    </row>
    <row r="648" spans="1:8" s="6" customFormat="1" ht="15.75" thickBot="1" x14ac:dyDescent="0.3">
      <c r="A648" s="3" t="s">
        <v>878</v>
      </c>
      <c r="B648"/>
      <c r="C648" s="3"/>
      <c r="D648" s="19">
        <v>35.932499999999997</v>
      </c>
      <c r="E648" s="9">
        <f>D648/$D$671</f>
        <v>5.7779278573065286E-2</v>
      </c>
      <c r="F648" s="6">
        <v>25</v>
      </c>
      <c r="G648" s="16"/>
      <c r="H648"/>
    </row>
    <row r="649" spans="1:8" s="6" customFormat="1" x14ac:dyDescent="0.25">
      <c r="A649" s="3"/>
      <c r="B649"/>
      <c r="C649" s="3"/>
      <c r="D649" s="19"/>
      <c r="E649" s="18"/>
      <c r="H649"/>
    </row>
    <row r="650" spans="1:8" s="6" customFormat="1" x14ac:dyDescent="0.25">
      <c r="A650" s="1" t="s">
        <v>879</v>
      </c>
      <c r="B650"/>
      <c r="C650"/>
      <c r="D650" s="17"/>
      <c r="E650" s="18"/>
      <c r="H650"/>
    </row>
    <row r="651" spans="1:8" s="6" customFormat="1" x14ac:dyDescent="0.25">
      <c r="A651" t="s">
        <v>274</v>
      </c>
      <c r="B651" t="s">
        <v>275</v>
      </c>
      <c r="C651" t="s">
        <v>503</v>
      </c>
      <c r="D651" s="17"/>
      <c r="E651" s="18"/>
      <c r="H651"/>
    </row>
    <row r="652" spans="1:8" s="6" customFormat="1" ht="6.75" customHeight="1" thickBot="1" x14ac:dyDescent="0.3">
      <c r="A652"/>
      <c r="B652"/>
      <c r="C652"/>
      <c r="D652" s="17"/>
      <c r="E652" s="18"/>
      <c r="H652"/>
    </row>
    <row r="653" spans="1:8" s="6" customFormat="1" ht="15.75" thickBot="1" x14ac:dyDescent="0.3">
      <c r="A653" s="3" t="s">
        <v>880</v>
      </c>
      <c r="B653"/>
      <c r="C653" s="3"/>
      <c r="D653" s="19">
        <v>41.977499999999999</v>
      </c>
      <c r="E653" s="9">
        <f>D653/$D$671</f>
        <v>6.7499608051230731E-2</v>
      </c>
      <c r="F653" s="6">
        <v>25</v>
      </c>
      <c r="G653" s="16"/>
      <c r="H653"/>
    </row>
    <row r="654" spans="1:8" s="6" customFormat="1" x14ac:dyDescent="0.25">
      <c r="A654" s="3"/>
      <c r="B654"/>
      <c r="C654" s="3"/>
      <c r="D654" s="19"/>
      <c r="E654" s="18"/>
      <c r="H654"/>
    </row>
    <row r="655" spans="1:8" s="6" customFormat="1" x14ac:dyDescent="0.25">
      <c r="A655" s="1" t="s">
        <v>881</v>
      </c>
      <c r="B655"/>
      <c r="C655"/>
      <c r="D655" s="17"/>
      <c r="E655" s="18"/>
      <c r="H655"/>
    </row>
    <row r="656" spans="1:8" s="6" customFormat="1" x14ac:dyDescent="0.25">
      <c r="A656" t="s">
        <v>276</v>
      </c>
      <c r="B656" t="s">
        <v>253</v>
      </c>
      <c r="C656" t="s">
        <v>503</v>
      </c>
      <c r="D656" s="17"/>
      <c r="E656" s="18"/>
      <c r="H656"/>
    </row>
    <row r="657" spans="1:8" s="6" customFormat="1" ht="6.75" customHeight="1" thickBot="1" x14ac:dyDescent="0.3">
      <c r="A657"/>
      <c r="B657"/>
      <c r="C657"/>
      <c r="D657" s="17"/>
      <c r="E657" s="18"/>
      <c r="H657"/>
    </row>
    <row r="658" spans="1:8" s="6" customFormat="1" ht="15.75" thickBot="1" x14ac:dyDescent="0.3">
      <c r="A658" s="3" t="s">
        <v>882</v>
      </c>
      <c r="B658"/>
      <c r="C658" s="3"/>
      <c r="D658" s="19">
        <v>50.94</v>
      </c>
      <c r="E658" s="9">
        <f>D658/$D$671</f>
        <v>8.1911262798634824E-2</v>
      </c>
      <c r="F658" s="6">
        <v>25</v>
      </c>
      <c r="G658" s="16"/>
      <c r="H658"/>
    </row>
    <row r="659" spans="1:8" s="6" customFormat="1" x14ac:dyDescent="0.25">
      <c r="A659" s="3"/>
      <c r="B659"/>
      <c r="C659" s="3"/>
      <c r="D659" s="19"/>
      <c r="E659" s="18"/>
      <c r="H659"/>
    </row>
    <row r="660" spans="1:8" x14ac:dyDescent="0.25">
      <c r="A660" t="s">
        <v>277</v>
      </c>
      <c r="B660" t="s">
        <v>278</v>
      </c>
      <c r="D660" s="17"/>
      <c r="E660" s="18"/>
    </row>
    <row r="661" spans="1:8" x14ac:dyDescent="0.25">
      <c r="A661" s="1" t="s">
        <v>883</v>
      </c>
      <c r="D661" s="17"/>
      <c r="E661" s="18"/>
    </row>
    <row r="662" spans="1:8" x14ac:dyDescent="0.25">
      <c r="A662" t="s">
        <v>279</v>
      </c>
      <c r="B662" t="s">
        <v>280</v>
      </c>
      <c r="C662" t="s">
        <v>503</v>
      </c>
      <c r="D662" s="17"/>
      <c r="E662" s="18"/>
    </row>
    <row r="663" spans="1:8" ht="6.75" customHeight="1" thickBot="1" x14ac:dyDescent="0.3">
      <c r="D663" s="17"/>
      <c r="E663" s="18"/>
    </row>
    <row r="664" spans="1:8" ht="15.75" thickBot="1" x14ac:dyDescent="0.3">
      <c r="A664" s="3" t="s">
        <v>884</v>
      </c>
      <c r="C664" s="3"/>
      <c r="D664" s="19">
        <v>359.21249999999998</v>
      </c>
      <c r="E664" s="9">
        <f>D664/$D$671</f>
        <v>0.5776118862986771</v>
      </c>
      <c r="F664" s="6">
        <v>25</v>
      </c>
      <c r="G664" s="16"/>
    </row>
    <row r="665" spans="1:8" x14ac:dyDescent="0.25">
      <c r="A665" s="3"/>
      <c r="C665" s="3"/>
      <c r="D665" s="19"/>
      <c r="E665" s="18"/>
    </row>
    <row r="666" spans="1:8" x14ac:dyDescent="0.25">
      <c r="A666" s="1" t="s">
        <v>885</v>
      </c>
      <c r="D666" s="17"/>
      <c r="E666" s="18"/>
    </row>
    <row r="667" spans="1:8" x14ac:dyDescent="0.25">
      <c r="A667" t="s">
        <v>281</v>
      </c>
      <c r="B667" t="s">
        <v>282</v>
      </c>
      <c r="C667" t="s">
        <v>503</v>
      </c>
      <c r="D667" s="17"/>
      <c r="E667" s="18"/>
    </row>
    <row r="668" spans="1:8" ht="6.75" customHeight="1" thickBot="1" x14ac:dyDescent="0.3">
      <c r="D668" s="17"/>
      <c r="E668" s="18"/>
    </row>
    <row r="669" spans="1:8" ht="15.75" thickBot="1" x14ac:dyDescent="0.3">
      <c r="A669" s="3" t="s">
        <v>886</v>
      </c>
      <c r="C669" s="3"/>
      <c r="D669" s="19">
        <v>53.572499999999998</v>
      </c>
      <c r="E669" s="9">
        <f>D669/$D$671</f>
        <v>8.6144309506868161E-2</v>
      </c>
      <c r="F669" s="6">
        <v>25</v>
      </c>
      <c r="G669" s="16"/>
    </row>
    <row r="670" spans="1:8" ht="15" customHeight="1" x14ac:dyDescent="0.25">
      <c r="E670" s="1"/>
    </row>
    <row r="671" spans="1:8" ht="15.75" thickBot="1" x14ac:dyDescent="0.3">
      <c r="A671" s="22" t="s">
        <v>798</v>
      </c>
      <c r="B671" s="23"/>
      <c r="C671" s="22"/>
      <c r="D671" s="24">
        <f>SUM(D669+D664+D658+D653+D648+D643+D638)</f>
        <v>621.89249999999993</v>
      </c>
      <c r="E671" s="30">
        <f>SUM(E669+E664+E658+E653+E648+E643+E638)</f>
        <v>1</v>
      </c>
      <c r="F671" s="26"/>
      <c r="G671" s="26"/>
    </row>
    <row r="672" spans="1:8" x14ac:dyDescent="0.25">
      <c r="E672" s="1"/>
    </row>
    <row r="673" spans="1:7" x14ac:dyDescent="0.25">
      <c r="A673" s="1" t="s">
        <v>452</v>
      </c>
      <c r="E673" s="1"/>
    </row>
    <row r="674" spans="1:7" x14ac:dyDescent="0.25">
      <c r="A674" t="s">
        <v>283</v>
      </c>
      <c r="B674" t="s">
        <v>284</v>
      </c>
      <c r="E674" s="1"/>
    </row>
    <row r="675" spans="1:7" x14ac:dyDescent="0.25">
      <c r="A675" t="s">
        <v>285</v>
      </c>
      <c r="B675" t="s">
        <v>286</v>
      </c>
      <c r="E675" s="1"/>
    </row>
    <row r="676" spans="1:7" x14ac:dyDescent="0.25">
      <c r="A676" t="s">
        <v>287</v>
      </c>
      <c r="B676" t="s">
        <v>288</v>
      </c>
      <c r="E676" s="1"/>
    </row>
    <row r="677" spans="1:7" x14ac:dyDescent="0.25">
      <c r="A677" s="1" t="s">
        <v>686</v>
      </c>
      <c r="E677" s="1"/>
    </row>
    <row r="678" spans="1:7" x14ac:dyDescent="0.25">
      <c r="A678" t="s">
        <v>289</v>
      </c>
      <c r="B678" t="s">
        <v>290</v>
      </c>
      <c r="C678" t="s">
        <v>504</v>
      </c>
      <c r="E678" s="1"/>
    </row>
    <row r="679" spans="1:7" ht="6.75" customHeight="1" thickBot="1" x14ac:dyDescent="0.3">
      <c r="E679" s="1"/>
    </row>
    <row r="680" spans="1:7" ht="15.75" thickBot="1" x14ac:dyDescent="0.3">
      <c r="A680" s="3" t="s">
        <v>687</v>
      </c>
      <c r="C680" s="3"/>
      <c r="D680" s="19">
        <v>3265.5374999999999</v>
      </c>
      <c r="E680" s="9">
        <f>D680/D682</f>
        <v>1</v>
      </c>
      <c r="F680" s="6">
        <v>25</v>
      </c>
      <c r="G680" s="16"/>
    </row>
    <row r="681" spans="1:7" ht="15" customHeight="1" x14ac:dyDescent="0.25">
      <c r="E681" s="1"/>
    </row>
    <row r="682" spans="1:7" ht="15.75" thickBot="1" x14ac:dyDescent="0.3">
      <c r="A682" s="22" t="s">
        <v>799</v>
      </c>
      <c r="B682" s="23"/>
      <c r="C682" s="22"/>
      <c r="D682" s="24">
        <f>SUM(D680)</f>
        <v>3265.5374999999999</v>
      </c>
      <c r="E682" s="29">
        <f>SUM(E680)</f>
        <v>1</v>
      </c>
      <c r="F682" s="26"/>
      <c r="G682" s="26"/>
    </row>
    <row r="683" spans="1:7" x14ac:dyDescent="0.25">
      <c r="E683" s="1"/>
    </row>
    <row r="684" spans="1:7" x14ac:dyDescent="0.25">
      <c r="A684" s="1" t="s">
        <v>453</v>
      </c>
      <c r="E684" s="1"/>
    </row>
    <row r="685" spans="1:7" x14ac:dyDescent="0.25">
      <c r="A685" s="1" t="s">
        <v>688</v>
      </c>
      <c r="E685" s="1"/>
    </row>
    <row r="686" spans="1:7" x14ac:dyDescent="0.25">
      <c r="A686" t="s">
        <v>291</v>
      </c>
      <c r="B686" t="s">
        <v>292</v>
      </c>
      <c r="C686" t="s">
        <v>898</v>
      </c>
      <c r="E686" s="1"/>
    </row>
    <row r="687" spans="1:7" ht="6.75" customHeight="1" thickBot="1" x14ac:dyDescent="0.3">
      <c r="E687" s="1"/>
    </row>
    <row r="688" spans="1:7" ht="15.75" thickBot="1" x14ac:dyDescent="0.3">
      <c r="A688" s="3" t="s">
        <v>689</v>
      </c>
      <c r="C688" s="3"/>
      <c r="D688" s="19">
        <v>398.25049999999999</v>
      </c>
      <c r="E688" s="9">
        <f>D688/D690</f>
        <v>1</v>
      </c>
      <c r="F688" s="6">
        <v>15</v>
      </c>
      <c r="G688" s="16"/>
    </row>
    <row r="689" spans="1:7" ht="15" customHeight="1" x14ac:dyDescent="0.25">
      <c r="E689" s="1"/>
    </row>
    <row r="690" spans="1:7" ht="15.75" thickBot="1" x14ac:dyDescent="0.3">
      <c r="A690" s="22" t="s">
        <v>800</v>
      </c>
      <c r="B690" s="23"/>
      <c r="C690" s="22"/>
      <c r="D690" s="24">
        <f>SUM(D688)</f>
        <v>398.25049999999999</v>
      </c>
      <c r="E690" s="29">
        <f>SUM(E688)</f>
        <v>1</v>
      </c>
      <c r="F690" s="26"/>
      <c r="G690" s="26"/>
    </row>
    <row r="691" spans="1:7" x14ac:dyDescent="0.25">
      <c r="E691" s="1"/>
    </row>
    <row r="692" spans="1:7" x14ac:dyDescent="0.25">
      <c r="A692" s="1" t="s">
        <v>454</v>
      </c>
      <c r="E692" s="1"/>
    </row>
    <row r="693" spans="1:7" x14ac:dyDescent="0.25">
      <c r="A693" t="s">
        <v>293</v>
      </c>
      <c r="B693" t="s">
        <v>294</v>
      </c>
      <c r="E693" s="1"/>
    </row>
    <row r="694" spans="1:7" x14ac:dyDescent="0.25">
      <c r="A694" s="1" t="s">
        <v>690</v>
      </c>
      <c r="E694" s="1"/>
    </row>
    <row r="695" spans="1:7" x14ac:dyDescent="0.25">
      <c r="A695" t="s">
        <v>295</v>
      </c>
      <c r="B695" t="s">
        <v>296</v>
      </c>
      <c r="C695" t="s">
        <v>493</v>
      </c>
      <c r="E695" s="1"/>
    </row>
    <row r="696" spans="1:7" ht="6.75" customHeight="1" thickBot="1" x14ac:dyDescent="0.3">
      <c r="D696" s="17"/>
      <c r="E696" s="18"/>
    </row>
    <row r="697" spans="1:7" ht="15.75" thickBot="1" x14ac:dyDescent="0.3">
      <c r="A697" s="3" t="s">
        <v>691</v>
      </c>
      <c r="C697" s="3"/>
      <c r="D697" s="19">
        <v>2576.2055</v>
      </c>
      <c r="E697" s="9">
        <f>D697/D699</f>
        <v>1</v>
      </c>
      <c r="F697" s="6">
        <v>15</v>
      </c>
      <c r="G697" s="16"/>
    </row>
    <row r="698" spans="1:7" ht="15" customHeight="1" x14ac:dyDescent="0.25">
      <c r="E698" s="1"/>
    </row>
    <row r="699" spans="1:7" ht="15.75" thickBot="1" x14ac:dyDescent="0.3">
      <c r="A699" s="22" t="s">
        <v>801</v>
      </c>
      <c r="B699" s="23"/>
      <c r="C699" s="22"/>
      <c r="D699" s="24">
        <f>SUM(D697)</f>
        <v>2576.2055</v>
      </c>
      <c r="E699" s="29">
        <f>SUM(E697)</f>
        <v>1</v>
      </c>
      <c r="F699" s="26"/>
      <c r="G699" s="26"/>
    </row>
    <row r="700" spans="1:7" x14ac:dyDescent="0.25">
      <c r="E700" s="1"/>
    </row>
    <row r="701" spans="1:7" x14ac:dyDescent="0.25">
      <c r="A701" s="1" t="s">
        <v>456</v>
      </c>
      <c r="E701" s="1"/>
    </row>
    <row r="702" spans="1:7" x14ac:dyDescent="0.25">
      <c r="A702" t="s">
        <v>297</v>
      </c>
      <c r="B702" t="s">
        <v>298</v>
      </c>
      <c r="E702" s="1"/>
    </row>
    <row r="703" spans="1:7" x14ac:dyDescent="0.25">
      <c r="A703" s="1" t="s">
        <v>692</v>
      </c>
      <c r="E703" s="1"/>
    </row>
    <row r="704" spans="1:7" x14ac:dyDescent="0.25">
      <c r="A704" t="s">
        <v>299</v>
      </c>
      <c r="B704" t="s">
        <v>300</v>
      </c>
      <c r="C704" t="s">
        <v>505</v>
      </c>
      <c r="E704" s="1"/>
    </row>
    <row r="705" spans="1:7" ht="6.75" customHeight="1" thickBot="1" x14ac:dyDescent="0.3">
      <c r="E705" s="1"/>
    </row>
    <row r="706" spans="1:7" ht="15.75" thickBot="1" x14ac:dyDescent="0.3">
      <c r="A706" s="3" t="s">
        <v>693</v>
      </c>
      <c r="C706" s="3"/>
      <c r="D706" s="19">
        <v>3740.8719999999998</v>
      </c>
      <c r="E706" s="9">
        <f>D706/D713</f>
        <v>0.75165305031686647</v>
      </c>
      <c r="F706" s="6">
        <v>5</v>
      </c>
      <c r="G706" s="16"/>
    </row>
    <row r="707" spans="1:7" x14ac:dyDescent="0.25">
      <c r="D707" s="17"/>
      <c r="E707" s="18"/>
    </row>
    <row r="708" spans="1:7" x14ac:dyDescent="0.25">
      <c r="A708" s="1" t="s">
        <v>887</v>
      </c>
      <c r="D708" s="17"/>
      <c r="E708" s="18"/>
    </row>
    <row r="709" spans="1:7" x14ac:dyDescent="0.25">
      <c r="A709" t="s">
        <v>301</v>
      </c>
      <c r="B709" t="s">
        <v>302</v>
      </c>
      <c r="C709" t="s">
        <v>505</v>
      </c>
      <c r="D709" s="17"/>
      <c r="E709" s="18"/>
    </row>
    <row r="710" spans="1:7" ht="6.75" customHeight="1" thickBot="1" x14ac:dyDescent="0.3">
      <c r="D710" s="17"/>
      <c r="E710" s="18"/>
    </row>
    <row r="711" spans="1:7" ht="15.75" thickBot="1" x14ac:dyDescent="0.3">
      <c r="A711" s="3" t="s">
        <v>888</v>
      </c>
      <c r="C711" s="3"/>
      <c r="D711" s="19">
        <v>1235.9880000000001</v>
      </c>
      <c r="E711" s="9">
        <f>D711/D713</f>
        <v>0.24834694968313356</v>
      </c>
      <c r="F711" s="6">
        <v>5</v>
      </c>
      <c r="G711" s="16"/>
    </row>
    <row r="712" spans="1:7" x14ac:dyDescent="0.25">
      <c r="E712" s="1"/>
    </row>
    <row r="713" spans="1:7" ht="15.75" thickBot="1" x14ac:dyDescent="0.3">
      <c r="A713" s="22" t="s">
        <v>802</v>
      </c>
      <c r="B713" s="23"/>
      <c r="C713" s="22"/>
      <c r="D713" s="24">
        <f>SUM(D711+D706)</f>
        <v>4976.8599999999997</v>
      </c>
      <c r="E713" s="29">
        <f>SUM(E711+E706)</f>
        <v>1</v>
      </c>
      <c r="F713" s="26"/>
      <c r="G713" s="26"/>
    </row>
    <row r="714" spans="1:7" x14ac:dyDescent="0.25">
      <c r="E714" s="1"/>
    </row>
    <row r="715" spans="1:7" x14ac:dyDescent="0.25">
      <c r="A715" s="1" t="s">
        <v>455</v>
      </c>
      <c r="E715" s="1"/>
    </row>
    <row r="716" spans="1:7" x14ac:dyDescent="0.25">
      <c r="A716" t="s">
        <v>303</v>
      </c>
      <c r="B716" t="s">
        <v>304</v>
      </c>
      <c r="E716" s="1"/>
    </row>
    <row r="717" spans="1:7" x14ac:dyDescent="0.25">
      <c r="A717" s="1" t="s">
        <v>694</v>
      </c>
      <c r="E717" s="1"/>
    </row>
    <row r="718" spans="1:7" x14ac:dyDescent="0.25">
      <c r="A718" t="s">
        <v>305</v>
      </c>
      <c r="B718" t="s">
        <v>306</v>
      </c>
      <c r="C718" t="s">
        <v>508</v>
      </c>
      <c r="E718" s="1"/>
    </row>
    <row r="719" spans="1:7" ht="6.75" customHeight="1" thickBot="1" x14ac:dyDescent="0.3">
      <c r="E719" s="1"/>
    </row>
    <row r="720" spans="1:7" ht="15.75" thickBot="1" x14ac:dyDescent="0.3">
      <c r="A720" s="3" t="s">
        <v>695</v>
      </c>
      <c r="C720" s="3"/>
      <c r="D720" s="19">
        <v>42.033450000000002</v>
      </c>
      <c r="E720" s="9">
        <f>D720/D727</f>
        <v>1.2301152626995795E-2</v>
      </c>
      <c r="F720" s="6">
        <v>25</v>
      </c>
      <c r="G720" s="16"/>
    </row>
    <row r="721" spans="1:7" x14ac:dyDescent="0.25">
      <c r="A721" s="3"/>
      <c r="C721" s="3"/>
      <c r="D721" s="19"/>
      <c r="E721" s="18"/>
    </row>
    <row r="722" spans="1:7" x14ac:dyDescent="0.25">
      <c r="A722" s="1" t="s">
        <v>696</v>
      </c>
      <c r="D722" s="17"/>
      <c r="E722" s="18"/>
    </row>
    <row r="723" spans="1:7" x14ac:dyDescent="0.25">
      <c r="A723" t="s">
        <v>307</v>
      </c>
      <c r="B723" t="s">
        <v>308</v>
      </c>
      <c r="C723" t="s">
        <v>509</v>
      </c>
      <c r="D723" s="17"/>
      <c r="E723" s="18"/>
    </row>
    <row r="724" spans="1:7" ht="6.75" customHeight="1" thickBot="1" x14ac:dyDescent="0.3">
      <c r="D724" s="17"/>
      <c r="E724" s="18"/>
    </row>
    <row r="725" spans="1:7" ht="15.75" thickBot="1" x14ac:dyDescent="0.3">
      <c r="A725" s="3" t="s">
        <v>697</v>
      </c>
      <c r="C725" s="3"/>
      <c r="D725" s="19">
        <v>3375</v>
      </c>
      <c r="E725" s="9">
        <f>D725/D727</f>
        <v>0.98769884737300429</v>
      </c>
      <c r="F725" s="6">
        <v>10</v>
      </c>
      <c r="G725" s="16"/>
    </row>
    <row r="726" spans="1:7" ht="15" customHeight="1" x14ac:dyDescent="0.25">
      <c r="D726" s="17"/>
      <c r="E726" s="18"/>
    </row>
    <row r="727" spans="1:7" ht="15.75" thickBot="1" x14ac:dyDescent="0.3">
      <c r="A727" s="22" t="s">
        <v>803</v>
      </c>
      <c r="B727" s="23"/>
      <c r="C727" s="22"/>
      <c r="D727" s="24">
        <f>SUM(D725+D720)</f>
        <v>3417.0334499999999</v>
      </c>
      <c r="E727" s="29">
        <f>SUM(E725+E720)</f>
        <v>1</v>
      </c>
      <c r="F727" s="26"/>
      <c r="G727" s="26"/>
    </row>
    <row r="728" spans="1:7" x14ac:dyDescent="0.25">
      <c r="A728" s="3"/>
      <c r="C728" s="3"/>
      <c r="D728" s="8"/>
      <c r="E728" s="1"/>
    </row>
    <row r="729" spans="1:7" x14ac:dyDescent="0.25">
      <c r="A729" s="1" t="s">
        <v>457</v>
      </c>
      <c r="E729" s="1"/>
    </row>
    <row r="730" spans="1:7" x14ac:dyDescent="0.25">
      <c r="A730" t="s">
        <v>309</v>
      </c>
      <c r="B730" t="s">
        <v>458</v>
      </c>
      <c r="E730" s="1"/>
    </row>
    <row r="731" spans="1:7" x14ac:dyDescent="0.25">
      <c r="A731" t="s">
        <v>312</v>
      </c>
      <c r="B731" t="s">
        <v>313</v>
      </c>
      <c r="E731" s="1"/>
    </row>
    <row r="732" spans="1:7" x14ac:dyDescent="0.25">
      <c r="A732" t="s">
        <v>314</v>
      </c>
      <c r="B732" t="s">
        <v>315</v>
      </c>
      <c r="E732" s="1"/>
    </row>
    <row r="733" spans="1:7" x14ac:dyDescent="0.25">
      <c r="A733" s="1" t="s">
        <v>698</v>
      </c>
      <c r="E733" s="1"/>
    </row>
    <row r="734" spans="1:7" x14ac:dyDescent="0.25">
      <c r="A734" t="s">
        <v>316</v>
      </c>
      <c r="B734" t="s">
        <v>317</v>
      </c>
      <c r="C734" t="s">
        <v>507</v>
      </c>
      <c r="E734" s="1"/>
    </row>
    <row r="735" spans="1:7" ht="6.75" customHeight="1" thickBot="1" x14ac:dyDescent="0.3">
      <c r="D735" s="17"/>
      <c r="E735" s="18"/>
    </row>
    <row r="736" spans="1:7" ht="15.75" thickBot="1" x14ac:dyDescent="0.3">
      <c r="A736" s="3" t="s">
        <v>699</v>
      </c>
      <c r="C736" s="3"/>
      <c r="D736" s="19">
        <v>132.75</v>
      </c>
      <c r="E736" s="9">
        <f>D736/D750</f>
        <v>5.6272704605646387E-2</v>
      </c>
      <c r="F736" s="6">
        <v>25</v>
      </c>
      <c r="G736" s="16"/>
    </row>
    <row r="737" spans="1:7" x14ac:dyDescent="0.25">
      <c r="A737" s="3"/>
      <c r="C737" s="3"/>
      <c r="D737" s="19"/>
      <c r="E737" s="18"/>
    </row>
    <row r="738" spans="1:7" x14ac:dyDescent="0.25">
      <c r="A738" s="1" t="s">
        <v>700</v>
      </c>
      <c r="D738" s="17"/>
      <c r="E738" s="18"/>
    </row>
    <row r="739" spans="1:7" x14ac:dyDescent="0.25">
      <c r="A739" t="s">
        <v>318</v>
      </c>
      <c r="B739" t="s">
        <v>319</v>
      </c>
      <c r="C739" t="s">
        <v>507</v>
      </c>
      <c r="D739" s="17"/>
      <c r="E739" s="18"/>
    </row>
    <row r="740" spans="1:7" ht="6.75" customHeight="1" thickBot="1" x14ac:dyDescent="0.3">
      <c r="D740" s="17"/>
      <c r="E740" s="18"/>
    </row>
    <row r="741" spans="1:7" ht="15.75" thickBot="1" x14ac:dyDescent="0.3">
      <c r="A741" s="3" t="s">
        <v>701</v>
      </c>
      <c r="C741" s="3"/>
      <c r="D741" s="19">
        <v>1478.325</v>
      </c>
      <c r="E741" s="9">
        <f>D741/D750</f>
        <v>0.62666174038525202</v>
      </c>
      <c r="F741" s="6">
        <v>25</v>
      </c>
      <c r="G741" s="16"/>
    </row>
    <row r="742" spans="1:7" x14ac:dyDescent="0.25">
      <c r="A742" s="3"/>
      <c r="C742" s="3"/>
      <c r="D742" s="19"/>
      <c r="E742" s="18"/>
    </row>
    <row r="743" spans="1:7" x14ac:dyDescent="0.25">
      <c r="A743" t="s">
        <v>320</v>
      </c>
      <c r="B743" t="s">
        <v>321</v>
      </c>
      <c r="D743" s="17"/>
      <c r="E743" s="18"/>
    </row>
    <row r="744" spans="1:7" x14ac:dyDescent="0.25">
      <c r="A744" t="s">
        <v>322</v>
      </c>
      <c r="B744" t="s">
        <v>323</v>
      </c>
      <c r="D744" s="17"/>
      <c r="E744" s="18"/>
    </row>
    <row r="745" spans="1:7" x14ac:dyDescent="0.25">
      <c r="A745" s="1" t="s">
        <v>702</v>
      </c>
      <c r="D745" s="17"/>
      <c r="E745" s="18"/>
    </row>
    <row r="746" spans="1:7" x14ac:dyDescent="0.25">
      <c r="A746" t="s">
        <v>324</v>
      </c>
      <c r="B746" t="s">
        <v>325</v>
      </c>
      <c r="C746" t="s">
        <v>506</v>
      </c>
      <c r="D746" s="17"/>
      <c r="E746" s="18"/>
    </row>
    <row r="747" spans="1:7" ht="6.75" customHeight="1" thickBot="1" x14ac:dyDescent="0.3">
      <c r="D747" s="17"/>
      <c r="E747" s="18"/>
    </row>
    <row r="748" spans="1:7" ht="15.75" thickBot="1" x14ac:dyDescent="0.3">
      <c r="A748" s="3" t="s">
        <v>703</v>
      </c>
      <c r="C748" s="3"/>
      <c r="D748" s="19">
        <v>747.97280000000001</v>
      </c>
      <c r="E748" s="9">
        <f>D748/D750</f>
        <v>0.3170655550091015</v>
      </c>
      <c r="F748" s="6">
        <v>20</v>
      </c>
      <c r="G748" s="16"/>
    </row>
    <row r="749" spans="1:7" ht="15" customHeight="1" x14ac:dyDescent="0.25">
      <c r="E749" s="1"/>
    </row>
    <row r="750" spans="1:7" ht="15.75" thickBot="1" x14ac:dyDescent="0.3">
      <c r="A750" s="22" t="s">
        <v>804</v>
      </c>
      <c r="B750" s="23"/>
      <c r="C750" s="22"/>
      <c r="D750" s="24">
        <f>SUM(D748+D741+D736)</f>
        <v>2359.0478000000003</v>
      </c>
      <c r="E750" s="29">
        <f>SUM(E748+E741+E736)</f>
        <v>0.99999999999999989</v>
      </c>
      <c r="F750" s="26"/>
      <c r="G750" s="26"/>
    </row>
    <row r="751" spans="1:7" x14ac:dyDescent="0.25">
      <c r="E751" s="1"/>
    </row>
    <row r="752" spans="1:7" x14ac:dyDescent="0.25">
      <c r="A752" s="1" t="s">
        <v>459</v>
      </c>
      <c r="E752" s="1"/>
    </row>
    <row r="753" spans="1:7" x14ac:dyDescent="0.25">
      <c r="A753" t="s">
        <v>326</v>
      </c>
      <c r="B753" t="s">
        <v>327</v>
      </c>
      <c r="E753" s="1"/>
    </row>
    <row r="754" spans="1:7" x14ac:dyDescent="0.25">
      <c r="A754" t="s">
        <v>328</v>
      </c>
      <c r="B754" t="s">
        <v>329</v>
      </c>
      <c r="D754" s="17"/>
      <c r="E754" s="18"/>
    </row>
    <row r="755" spans="1:7" x14ac:dyDescent="0.25">
      <c r="A755" s="1" t="s">
        <v>704</v>
      </c>
      <c r="D755" s="17"/>
      <c r="E755" s="18"/>
    </row>
    <row r="756" spans="1:7" x14ac:dyDescent="0.25">
      <c r="A756" t="s">
        <v>330</v>
      </c>
      <c r="B756" t="s">
        <v>331</v>
      </c>
      <c r="C756" t="s">
        <v>510</v>
      </c>
      <c r="D756" s="17"/>
      <c r="E756" s="18"/>
    </row>
    <row r="757" spans="1:7" ht="6.75" customHeight="1" thickBot="1" x14ac:dyDescent="0.3">
      <c r="D757" s="17"/>
      <c r="E757" s="18"/>
    </row>
    <row r="758" spans="1:7" ht="15.75" thickBot="1" x14ac:dyDescent="0.3">
      <c r="A758" s="3" t="s">
        <v>705</v>
      </c>
      <c r="C758" s="3"/>
      <c r="D758" s="19">
        <v>260.64</v>
      </c>
      <c r="E758" s="9">
        <f>D758/D777</f>
        <v>0.24325311847716682</v>
      </c>
      <c r="F758" s="6">
        <v>40</v>
      </c>
      <c r="G758" s="16"/>
    </row>
    <row r="759" spans="1:7" x14ac:dyDescent="0.25">
      <c r="A759" s="3"/>
      <c r="C759" s="3"/>
      <c r="D759" s="19"/>
      <c r="E759" s="18"/>
    </row>
    <row r="760" spans="1:7" x14ac:dyDescent="0.25">
      <c r="A760" t="s">
        <v>332</v>
      </c>
      <c r="B760" t="s">
        <v>333</v>
      </c>
      <c r="D760" s="17"/>
      <c r="E760" s="18"/>
    </row>
    <row r="761" spans="1:7" x14ac:dyDescent="0.25">
      <c r="A761" s="1" t="s">
        <v>706</v>
      </c>
      <c r="D761" s="17"/>
      <c r="E761" s="18"/>
    </row>
    <row r="762" spans="1:7" x14ac:dyDescent="0.25">
      <c r="A762" t="s">
        <v>334</v>
      </c>
      <c r="B762" t="s">
        <v>335</v>
      </c>
      <c r="C762" t="s">
        <v>510</v>
      </c>
      <c r="D762" s="17"/>
      <c r="E762" s="18"/>
    </row>
    <row r="763" spans="1:7" ht="6.75" customHeight="1" thickBot="1" x14ac:dyDescent="0.3">
      <c r="D763" s="17"/>
      <c r="E763" s="18"/>
    </row>
    <row r="764" spans="1:7" ht="15.75" thickBot="1" x14ac:dyDescent="0.3">
      <c r="A764" s="3" t="s">
        <v>707</v>
      </c>
      <c r="C764" s="3"/>
      <c r="D764" s="19">
        <v>127.6125</v>
      </c>
      <c r="E764" s="9">
        <f>D764/D777</f>
        <v>0.11909967227466027</v>
      </c>
      <c r="F764" s="6">
        <v>25</v>
      </c>
      <c r="G764" s="16"/>
    </row>
    <row r="765" spans="1:7" x14ac:dyDescent="0.25">
      <c r="A765" s="3"/>
      <c r="C765" s="3"/>
      <c r="D765" s="19"/>
      <c r="E765" s="18"/>
    </row>
    <row r="766" spans="1:7" x14ac:dyDescent="0.25">
      <c r="A766" s="1" t="s">
        <v>708</v>
      </c>
      <c r="D766" s="17"/>
      <c r="E766" s="18"/>
    </row>
    <row r="767" spans="1:7" x14ac:dyDescent="0.25">
      <c r="A767" t="s">
        <v>336</v>
      </c>
      <c r="B767" t="s">
        <v>337</v>
      </c>
      <c r="C767" t="s">
        <v>510</v>
      </c>
      <c r="D767" s="17"/>
      <c r="E767" s="18"/>
    </row>
    <row r="768" spans="1:7" ht="6.75" customHeight="1" thickBot="1" x14ac:dyDescent="0.3">
      <c r="D768" s="17"/>
      <c r="E768" s="18"/>
    </row>
    <row r="769" spans="1:8" ht="15.75" thickBot="1" x14ac:dyDescent="0.3">
      <c r="A769" s="3" t="s">
        <v>709</v>
      </c>
      <c r="C769" s="3"/>
      <c r="D769" s="19">
        <v>192.83199999999999</v>
      </c>
      <c r="E769" s="9">
        <f>D769/D777</f>
        <v>0.17996848274320532</v>
      </c>
      <c r="F769" s="6">
        <v>20</v>
      </c>
      <c r="G769" s="16"/>
    </row>
    <row r="770" spans="1:8" x14ac:dyDescent="0.25">
      <c r="A770" s="3"/>
      <c r="C770" s="3"/>
      <c r="D770" s="19"/>
      <c r="E770" s="18"/>
    </row>
    <row r="771" spans="1:8" x14ac:dyDescent="0.25">
      <c r="A771" t="s">
        <v>338</v>
      </c>
      <c r="B771" t="s">
        <v>339</v>
      </c>
      <c r="D771" s="17"/>
      <c r="E771" s="18"/>
    </row>
    <row r="772" spans="1:8" x14ac:dyDescent="0.25">
      <c r="A772" s="1" t="s">
        <v>710</v>
      </c>
      <c r="D772" s="17"/>
      <c r="E772" s="18"/>
    </row>
    <row r="773" spans="1:8" x14ac:dyDescent="0.25">
      <c r="A773" t="s">
        <v>340</v>
      </c>
      <c r="B773" t="s">
        <v>337</v>
      </c>
      <c r="C773" t="s">
        <v>510</v>
      </c>
      <c r="D773" s="17"/>
      <c r="E773" s="18"/>
    </row>
    <row r="774" spans="1:8" ht="6.75" customHeight="1" thickBot="1" x14ac:dyDescent="0.3">
      <c r="D774" s="17"/>
      <c r="E774" s="18"/>
    </row>
    <row r="775" spans="1:8" ht="15.75" thickBot="1" x14ac:dyDescent="0.3">
      <c r="A775" s="3" t="s">
        <v>711</v>
      </c>
      <c r="C775" s="3"/>
      <c r="D775" s="19">
        <v>490.392</v>
      </c>
      <c r="E775" s="9">
        <f>D775/D777</f>
        <v>0.45767872650496777</v>
      </c>
      <c r="F775" s="6">
        <v>10</v>
      </c>
      <c r="G775" s="16"/>
    </row>
    <row r="776" spans="1:8" ht="15" customHeight="1" x14ac:dyDescent="0.25">
      <c r="E776" s="1"/>
    </row>
    <row r="777" spans="1:8" ht="15.75" thickBot="1" x14ac:dyDescent="0.3">
      <c r="A777" s="22" t="s">
        <v>805</v>
      </c>
      <c r="B777" s="23"/>
      <c r="C777" s="22"/>
      <c r="D777" s="24">
        <f>SUM(D775+D769+D764+D758)</f>
        <v>1071.4764999999998</v>
      </c>
      <c r="E777" s="25">
        <f>SUM(E775+E769+E764+E758)</f>
        <v>1.0000000000000002</v>
      </c>
      <c r="F777" s="26"/>
      <c r="G777" s="26"/>
    </row>
    <row r="778" spans="1:8" x14ac:dyDescent="0.25">
      <c r="A778" s="1"/>
      <c r="E778" s="1"/>
    </row>
    <row r="779" spans="1:8" x14ac:dyDescent="0.25">
      <c r="A779" s="1" t="s">
        <v>460</v>
      </c>
      <c r="E779" s="1"/>
    </row>
    <row r="780" spans="1:8" x14ac:dyDescent="0.25">
      <c r="A780" t="s">
        <v>341</v>
      </c>
      <c r="B780" t="s">
        <v>342</v>
      </c>
      <c r="D780" s="17"/>
      <c r="E780" s="18"/>
    </row>
    <row r="781" spans="1:8" x14ac:dyDescent="0.25">
      <c r="A781" s="1" t="s">
        <v>712</v>
      </c>
      <c r="D781" s="17"/>
      <c r="E781" s="18"/>
    </row>
    <row r="782" spans="1:8" x14ac:dyDescent="0.25">
      <c r="A782" t="s">
        <v>343</v>
      </c>
      <c r="B782" t="s">
        <v>344</v>
      </c>
      <c r="C782" t="s">
        <v>491</v>
      </c>
      <c r="D782" s="17"/>
      <c r="E782" s="18"/>
    </row>
    <row r="783" spans="1:8" ht="6.75" customHeight="1" thickBot="1" x14ac:dyDescent="0.3">
      <c r="D783" s="17"/>
      <c r="E783" s="18"/>
    </row>
    <row r="784" spans="1:8" s="6" customFormat="1" ht="15.75" thickBot="1" x14ac:dyDescent="0.3">
      <c r="A784" s="3" t="s">
        <v>713</v>
      </c>
      <c r="B784"/>
      <c r="C784" s="3"/>
      <c r="D784" s="19">
        <v>2245.75</v>
      </c>
      <c r="E784" s="9">
        <f>D784/D786</f>
        <v>1</v>
      </c>
      <c r="F784" s="6">
        <v>35</v>
      </c>
      <c r="G784" s="16"/>
      <c r="H784"/>
    </row>
    <row r="785" spans="1:8" s="6" customFormat="1" ht="15" customHeight="1" x14ac:dyDescent="0.25">
      <c r="A785"/>
      <c r="B785"/>
      <c r="C785"/>
      <c r="E785" s="1"/>
      <c r="H785"/>
    </row>
    <row r="786" spans="1:8" s="6" customFormat="1" ht="15.75" thickBot="1" x14ac:dyDescent="0.3">
      <c r="A786" s="22" t="s">
        <v>806</v>
      </c>
      <c r="B786" s="23"/>
      <c r="C786" s="22"/>
      <c r="D786" s="24">
        <f>SUM(D784)</f>
        <v>2245.75</v>
      </c>
      <c r="E786" s="25">
        <f>SUM(E784)</f>
        <v>1</v>
      </c>
      <c r="F786" s="26"/>
      <c r="G786" s="26"/>
      <c r="H786"/>
    </row>
    <row r="787" spans="1:8" s="6" customFormat="1" x14ac:dyDescent="0.25">
      <c r="A787" s="1"/>
      <c r="B787"/>
      <c r="C787"/>
      <c r="E787" s="1"/>
      <c r="H787"/>
    </row>
    <row r="788" spans="1:8" s="6" customFormat="1" x14ac:dyDescent="0.25">
      <c r="A788" s="1" t="s">
        <v>461</v>
      </c>
      <c r="B788"/>
      <c r="C788"/>
      <c r="E788" s="1"/>
      <c r="H788"/>
    </row>
    <row r="789" spans="1:8" s="6" customFormat="1" x14ac:dyDescent="0.25">
      <c r="A789" t="s">
        <v>345</v>
      </c>
      <c r="B789" t="s">
        <v>346</v>
      </c>
      <c r="C789"/>
      <c r="D789" s="17"/>
      <c r="E789" s="18"/>
      <c r="H789"/>
    </row>
    <row r="790" spans="1:8" s="6" customFormat="1" x14ac:dyDescent="0.25">
      <c r="A790" s="1" t="s">
        <v>714</v>
      </c>
      <c r="B790"/>
      <c r="C790"/>
      <c r="D790" s="17"/>
      <c r="E790" s="18"/>
      <c r="H790"/>
    </row>
    <row r="791" spans="1:8" s="6" customFormat="1" x14ac:dyDescent="0.25">
      <c r="A791" t="s">
        <v>347</v>
      </c>
      <c r="B791" t="s">
        <v>462</v>
      </c>
      <c r="C791" t="s">
        <v>511</v>
      </c>
      <c r="D791" s="17"/>
      <c r="E791" s="18"/>
      <c r="H791"/>
    </row>
    <row r="792" spans="1:8" s="6" customFormat="1" ht="6.75" customHeight="1" thickBot="1" x14ac:dyDescent="0.3">
      <c r="A792"/>
      <c r="B792"/>
      <c r="C792"/>
      <c r="D792" s="17"/>
      <c r="E792" s="18"/>
      <c r="H792"/>
    </row>
    <row r="793" spans="1:8" s="6" customFormat="1" ht="15.75" thickBot="1" x14ac:dyDescent="0.3">
      <c r="A793" s="3" t="s">
        <v>715</v>
      </c>
      <c r="B793"/>
      <c r="C793" s="3"/>
      <c r="D793" s="19">
        <v>356.18400000000003</v>
      </c>
      <c r="E793" s="9">
        <f>D793/D795</f>
        <v>1</v>
      </c>
      <c r="F793" s="6">
        <v>15</v>
      </c>
      <c r="G793" s="16"/>
      <c r="H793"/>
    </row>
    <row r="794" spans="1:8" s="6" customFormat="1" ht="15" customHeight="1" x14ac:dyDescent="0.25">
      <c r="A794"/>
      <c r="B794"/>
      <c r="C794"/>
      <c r="E794" s="1"/>
      <c r="H794"/>
    </row>
    <row r="795" spans="1:8" s="6" customFormat="1" ht="15.75" thickBot="1" x14ac:dyDescent="0.3">
      <c r="A795" s="22" t="s">
        <v>807</v>
      </c>
      <c r="B795" s="23"/>
      <c r="C795" s="22"/>
      <c r="D795" s="24">
        <f>SUM(D793)</f>
        <v>356.18400000000003</v>
      </c>
      <c r="E795" s="25">
        <f>SUM(E793)</f>
        <v>1</v>
      </c>
      <c r="F795" s="26"/>
      <c r="G795" s="26"/>
      <c r="H795"/>
    </row>
    <row r="796" spans="1:8" x14ac:dyDescent="0.25">
      <c r="E796" s="1"/>
    </row>
    <row r="797" spans="1:8" s="6" customFormat="1" x14ac:dyDescent="0.25">
      <c r="A797" s="1" t="s">
        <v>463</v>
      </c>
      <c r="B797"/>
      <c r="C797"/>
      <c r="E797" s="1"/>
      <c r="H797"/>
    </row>
    <row r="798" spans="1:8" s="6" customFormat="1" x14ac:dyDescent="0.25">
      <c r="A798" t="s">
        <v>348</v>
      </c>
      <c r="B798" t="s">
        <v>349</v>
      </c>
      <c r="C798"/>
      <c r="E798" s="1"/>
      <c r="H798"/>
    </row>
    <row r="799" spans="1:8" x14ac:dyDescent="0.25">
      <c r="A799" t="s">
        <v>350</v>
      </c>
      <c r="B799" t="s">
        <v>464</v>
      </c>
      <c r="E799" s="1"/>
    </row>
    <row r="800" spans="1:8" x14ac:dyDescent="0.25">
      <c r="A800" s="1" t="s">
        <v>716</v>
      </c>
      <c r="E800" s="1"/>
    </row>
    <row r="801" spans="1:7" s="2" customFormat="1" x14ac:dyDescent="0.25">
      <c r="A801" s="2" t="s">
        <v>465</v>
      </c>
      <c r="B801" s="2" t="s">
        <v>466</v>
      </c>
      <c r="C801" s="2" t="s">
        <v>511</v>
      </c>
      <c r="D801" s="20"/>
      <c r="E801" s="21"/>
      <c r="F801" s="7"/>
      <c r="G801" s="7"/>
    </row>
    <row r="802" spans="1:7" ht="6.75" customHeight="1" thickBot="1" x14ac:dyDescent="0.3">
      <c r="D802" s="17"/>
      <c r="E802" s="18"/>
    </row>
    <row r="803" spans="1:7" ht="15.75" thickBot="1" x14ac:dyDescent="0.3">
      <c r="A803" s="3" t="s">
        <v>717</v>
      </c>
      <c r="C803" s="3"/>
      <c r="D803" s="19">
        <v>896.21</v>
      </c>
      <c r="E803" s="9">
        <f>D803/D805</f>
        <v>1</v>
      </c>
      <c r="F803" s="6">
        <v>0</v>
      </c>
      <c r="G803" s="16"/>
    </row>
    <row r="804" spans="1:7" ht="15" customHeight="1" x14ac:dyDescent="0.25">
      <c r="E804" s="1"/>
    </row>
    <row r="805" spans="1:7" ht="15.75" thickBot="1" x14ac:dyDescent="0.3">
      <c r="A805" s="22" t="s">
        <v>808</v>
      </c>
      <c r="B805" s="23"/>
      <c r="C805" s="22"/>
      <c r="D805" s="24">
        <f>SUM(D803)</f>
        <v>896.21</v>
      </c>
      <c r="E805" s="25">
        <f>SUM(E803)</f>
        <v>1</v>
      </c>
      <c r="F805" s="26"/>
      <c r="G805" s="26"/>
    </row>
    <row r="806" spans="1:7" x14ac:dyDescent="0.25">
      <c r="E806" s="1"/>
    </row>
    <row r="807" spans="1:7" x14ac:dyDescent="0.25">
      <c r="A807" s="1" t="s">
        <v>467</v>
      </c>
      <c r="D807" s="17"/>
      <c r="E807" s="18"/>
    </row>
    <row r="808" spans="1:7" x14ac:dyDescent="0.25">
      <c r="A808" s="1" t="s">
        <v>718</v>
      </c>
      <c r="D808" s="17"/>
      <c r="E808" s="18"/>
    </row>
    <row r="809" spans="1:7" s="2" customFormat="1" x14ac:dyDescent="0.25">
      <c r="A809" s="2" t="s">
        <v>468</v>
      </c>
      <c r="B809" s="2" t="s">
        <v>469</v>
      </c>
      <c r="C809" s="2" t="s">
        <v>512</v>
      </c>
      <c r="D809" s="20"/>
      <c r="E809" s="21"/>
      <c r="F809" s="7"/>
      <c r="G809" s="7"/>
    </row>
    <row r="810" spans="1:7" ht="6.75" customHeight="1" thickBot="1" x14ac:dyDescent="0.3">
      <c r="D810" s="17"/>
      <c r="E810" s="18"/>
    </row>
    <row r="811" spans="1:7" ht="15.75" thickBot="1" x14ac:dyDescent="0.3">
      <c r="A811" s="3" t="s">
        <v>719</v>
      </c>
      <c r="C811" s="3"/>
      <c r="D811" s="19">
        <v>765</v>
      </c>
      <c r="E811" s="9">
        <f>D811/D813</f>
        <v>1</v>
      </c>
      <c r="F811" s="6">
        <v>10</v>
      </c>
      <c r="G811" s="16"/>
    </row>
    <row r="812" spans="1:7" ht="15" customHeight="1" x14ac:dyDescent="0.25">
      <c r="E812" s="1"/>
    </row>
    <row r="813" spans="1:7" ht="15.75" thickBot="1" x14ac:dyDescent="0.3">
      <c r="A813" s="22" t="s">
        <v>809</v>
      </c>
      <c r="B813" s="23"/>
      <c r="C813" s="22"/>
      <c r="D813" s="24">
        <f>SUM(D811)</f>
        <v>765</v>
      </c>
      <c r="E813" s="25">
        <f>SUM(E811)</f>
        <v>1</v>
      </c>
      <c r="F813" s="26"/>
      <c r="G813" s="26"/>
    </row>
    <row r="814" spans="1:7" x14ac:dyDescent="0.25">
      <c r="E814" s="1"/>
    </row>
    <row r="815" spans="1:7" x14ac:dyDescent="0.25">
      <c r="A815" s="1" t="s">
        <v>470</v>
      </c>
      <c r="E815" s="1"/>
    </row>
    <row r="816" spans="1:7" x14ac:dyDescent="0.25">
      <c r="A816" s="1" t="s">
        <v>720</v>
      </c>
      <c r="E816" s="1"/>
    </row>
    <row r="817" spans="1:8" s="2" customFormat="1" x14ac:dyDescent="0.25">
      <c r="A817" s="2" t="s">
        <v>471</v>
      </c>
      <c r="B817" s="2" t="s">
        <v>472</v>
      </c>
      <c r="C817" s="2" t="s">
        <v>489</v>
      </c>
      <c r="D817" s="7"/>
      <c r="E817" s="10"/>
      <c r="F817" s="7"/>
      <c r="G817" s="7"/>
    </row>
    <row r="818" spans="1:8" ht="6.75" customHeight="1" thickBot="1" x14ac:dyDescent="0.3">
      <c r="E818" s="1"/>
    </row>
    <row r="819" spans="1:8" ht="15.75" thickBot="1" x14ac:dyDescent="0.3">
      <c r="A819" s="3" t="s">
        <v>721</v>
      </c>
      <c r="C819" s="3"/>
      <c r="D819" s="19">
        <v>2947.4</v>
      </c>
      <c r="E819" s="9">
        <f>D819/D821</f>
        <v>1</v>
      </c>
      <c r="F819" s="6">
        <v>20</v>
      </c>
      <c r="G819" s="16"/>
    </row>
    <row r="820" spans="1:8" ht="15" customHeight="1" x14ac:dyDescent="0.25">
      <c r="E820" s="1"/>
    </row>
    <row r="821" spans="1:8" ht="15.75" thickBot="1" x14ac:dyDescent="0.3">
      <c r="A821" s="22" t="s">
        <v>810</v>
      </c>
      <c r="B821" s="23"/>
      <c r="C821" s="22"/>
      <c r="D821" s="24">
        <f>SUM(D819)</f>
        <v>2947.4</v>
      </c>
      <c r="E821" s="25">
        <f>SUM(E819)</f>
        <v>1</v>
      </c>
      <c r="F821" s="26"/>
      <c r="G821" s="26"/>
    </row>
    <row r="822" spans="1:8" x14ac:dyDescent="0.25">
      <c r="E822" s="1"/>
    </row>
    <row r="823" spans="1:8" x14ac:dyDescent="0.25">
      <c r="A823" s="1" t="s">
        <v>473</v>
      </c>
      <c r="E823" s="1"/>
    </row>
    <row r="824" spans="1:8" x14ac:dyDescent="0.25">
      <c r="A824" t="s">
        <v>351</v>
      </c>
      <c r="B824" t="s">
        <v>352</v>
      </c>
      <c r="E824" s="1"/>
    </row>
    <row r="825" spans="1:8" x14ac:dyDescent="0.25">
      <c r="A825" t="s">
        <v>353</v>
      </c>
      <c r="B825" t="s">
        <v>68</v>
      </c>
      <c r="E825" s="1"/>
    </row>
    <row r="826" spans="1:8" x14ac:dyDescent="0.25">
      <c r="A826" t="s">
        <v>354</v>
      </c>
      <c r="B826" t="s">
        <v>71</v>
      </c>
      <c r="E826" s="1"/>
    </row>
    <row r="827" spans="1:8" x14ac:dyDescent="0.25">
      <c r="A827" s="1" t="s">
        <v>722</v>
      </c>
      <c r="E827" s="1"/>
    </row>
    <row r="828" spans="1:8" x14ac:dyDescent="0.25">
      <c r="A828" t="s">
        <v>355</v>
      </c>
      <c r="B828" t="s">
        <v>356</v>
      </c>
      <c r="C828" t="s">
        <v>490</v>
      </c>
      <c r="E828" s="1"/>
    </row>
    <row r="829" spans="1:8" ht="6.75" customHeight="1" thickBot="1" x14ac:dyDescent="0.3">
      <c r="E829" s="1"/>
    </row>
    <row r="830" spans="1:8" ht="15.75" thickBot="1" x14ac:dyDescent="0.3">
      <c r="A830" s="3" t="s">
        <v>723</v>
      </c>
      <c r="C830" s="3"/>
      <c r="D830" s="19">
        <v>7403.57</v>
      </c>
      <c r="E830" s="9">
        <f>D830/D832</f>
        <v>1</v>
      </c>
      <c r="F830" s="6">
        <v>22</v>
      </c>
      <c r="G830" s="16"/>
    </row>
    <row r="831" spans="1:8" ht="15" customHeight="1" x14ac:dyDescent="0.25">
      <c r="E831" s="1"/>
    </row>
    <row r="832" spans="1:8" s="6" customFormat="1" ht="15.75" thickBot="1" x14ac:dyDescent="0.3">
      <c r="A832" s="22" t="s">
        <v>811</v>
      </c>
      <c r="B832" s="23"/>
      <c r="C832" s="22"/>
      <c r="D832" s="24">
        <f>SUM(D830)</f>
        <v>7403.57</v>
      </c>
      <c r="E832" s="25">
        <f>SUM(E830)</f>
        <v>1</v>
      </c>
      <c r="F832" s="26"/>
      <c r="G832" s="26"/>
      <c r="H832"/>
    </row>
    <row r="833" spans="1:8" x14ac:dyDescent="0.25">
      <c r="E833" s="1"/>
    </row>
    <row r="834" spans="1:8" s="6" customFormat="1" x14ac:dyDescent="0.25">
      <c r="A834" s="1" t="s">
        <v>474</v>
      </c>
      <c r="B834"/>
      <c r="C834"/>
      <c r="E834" s="1"/>
      <c r="H834"/>
    </row>
    <row r="835" spans="1:8" s="6" customFormat="1" x14ac:dyDescent="0.25">
      <c r="A835" t="s">
        <v>358</v>
      </c>
      <c r="B835" t="s">
        <v>359</v>
      </c>
      <c r="C835"/>
      <c r="E835" s="1"/>
      <c r="H835"/>
    </row>
    <row r="836" spans="1:8" s="6" customFormat="1" x14ac:dyDescent="0.25">
      <c r="A836" t="s">
        <v>360</v>
      </c>
      <c r="B836" t="s">
        <v>29</v>
      </c>
      <c r="C836"/>
      <c r="E836" s="1"/>
      <c r="H836"/>
    </row>
    <row r="837" spans="1:8" s="6" customFormat="1" x14ac:dyDescent="0.25">
      <c r="A837" s="1" t="s">
        <v>724</v>
      </c>
      <c r="B837"/>
      <c r="C837"/>
      <c r="E837" s="1"/>
      <c r="H837"/>
    </row>
    <row r="838" spans="1:8" s="6" customFormat="1" x14ac:dyDescent="0.25">
      <c r="A838" t="s">
        <v>361</v>
      </c>
      <c r="B838" t="s">
        <v>362</v>
      </c>
      <c r="C838" t="s">
        <v>513</v>
      </c>
      <c r="D838" s="17"/>
      <c r="E838" s="18"/>
      <c r="H838"/>
    </row>
    <row r="839" spans="1:8" s="6" customFormat="1" ht="6.75" customHeight="1" thickBot="1" x14ac:dyDescent="0.3">
      <c r="A839"/>
      <c r="B839"/>
      <c r="C839"/>
      <c r="D839" s="17"/>
      <c r="E839" s="18"/>
      <c r="H839"/>
    </row>
    <row r="840" spans="1:8" s="6" customFormat="1" ht="15.75" thickBot="1" x14ac:dyDescent="0.3">
      <c r="A840" s="3" t="s">
        <v>725</v>
      </c>
      <c r="B840"/>
      <c r="C840" s="3"/>
      <c r="D840" s="19">
        <v>5.508</v>
      </c>
      <c r="E840" s="9">
        <f>D840/$D$889</f>
        <v>4.643124306755746E-3</v>
      </c>
      <c r="F840" s="6">
        <v>40</v>
      </c>
      <c r="G840" s="16"/>
      <c r="H840"/>
    </row>
    <row r="841" spans="1:8" s="6" customFormat="1" x14ac:dyDescent="0.25">
      <c r="A841" s="3"/>
      <c r="B841"/>
      <c r="C841" s="3"/>
      <c r="D841" s="19"/>
      <c r="E841" s="18"/>
      <c r="H841"/>
    </row>
    <row r="842" spans="1:8" s="6" customFormat="1" x14ac:dyDescent="0.25">
      <c r="A842" s="1" t="s">
        <v>726</v>
      </c>
      <c r="B842"/>
      <c r="C842"/>
      <c r="D842" s="17"/>
      <c r="E842" s="18"/>
      <c r="H842"/>
    </row>
    <row r="843" spans="1:8" s="6" customFormat="1" x14ac:dyDescent="0.25">
      <c r="A843" t="s">
        <v>363</v>
      </c>
      <c r="B843" t="s">
        <v>364</v>
      </c>
      <c r="C843" t="s">
        <v>513</v>
      </c>
      <c r="D843" s="17"/>
      <c r="E843" s="18"/>
      <c r="H843"/>
    </row>
    <row r="844" spans="1:8" ht="6.75" customHeight="1" thickBot="1" x14ac:dyDescent="0.3">
      <c r="D844" s="17"/>
      <c r="E844" s="18"/>
    </row>
    <row r="845" spans="1:8" ht="15.75" thickBot="1" x14ac:dyDescent="0.3">
      <c r="A845" s="3" t="s">
        <v>727</v>
      </c>
      <c r="C845" s="3"/>
      <c r="D845" s="19">
        <v>5.742</v>
      </c>
      <c r="E845" s="9">
        <f>D845/$D$889</f>
        <v>4.8403812217486372E-3</v>
      </c>
      <c r="F845" s="6">
        <v>40</v>
      </c>
      <c r="G845" s="16"/>
    </row>
    <row r="846" spans="1:8" x14ac:dyDescent="0.25">
      <c r="A846" s="3"/>
      <c r="C846" s="3"/>
      <c r="D846" s="19"/>
      <c r="E846" s="18"/>
    </row>
    <row r="847" spans="1:8" x14ac:dyDescent="0.25">
      <c r="A847" s="1" t="s">
        <v>728</v>
      </c>
      <c r="D847" s="17"/>
      <c r="E847" s="18"/>
    </row>
    <row r="848" spans="1:8" x14ac:dyDescent="0.25">
      <c r="A848" t="s">
        <v>365</v>
      </c>
      <c r="B848" t="s">
        <v>35</v>
      </c>
      <c r="C848" t="s">
        <v>513</v>
      </c>
      <c r="D848" s="17"/>
      <c r="E848" s="18"/>
    </row>
    <row r="849" spans="1:8" ht="6.75" customHeight="1" thickBot="1" x14ac:dyDescent="0.3">
      <c r="D849" s="17"/>
      <c r="E849" s="18"/>
    </row>
    <row r="850" spans="1:8" ht="15.75" thickBot="1" x14ac:dyDescent="0.3">
      <c r="A850" s="3" t="s">
        <v>729</v>
      </c>
      <c r="C850" s="3"/>
      <c r="D850" s="19">
        <v>49.271999999999998</v>
      </c>
      <c r="E850" s="9">
        <f>D850/$D$889</f>
        <v>4.1535225280041596E-2</v>
      </c>
      <c r="F850" s="6">
        <v>40</v>
      </c>
      <c r="G850" s="16"/>
    </row>
    <row r="851" spans="1:8" x14ac:dyDescent="0.25">
      <c r="A851" s="3"/>
      <c r="C851" s="3"/>
      <c r="D851" s="19"/>
      <c r="E851" s="18"/>
    </row>
    <row r="852" spans="1:8" x14ac:dyDescent="0.25">
      <c r="A852" s="1" t="s">
        <v>730</v>
      </c>
      <c r="D852" s="17"/>
      <c r="E852" s="18"/>
    </row>
    <row r="853" spans="1:8" x14ac:dyDescent="0.25">
      <c r="A853" t="s">
        <v>367</v>
      </c>
      <c r="B853" t="s">
        <v>368</v>
      </c>
      <c r="C853" t="s">
        <v>513</v>
      </c>
      <c r="D853" s="17"/>
      <c r="E853" s="18"/>
    </row>
    <row r="854" spans="1:8" ht="6.75" customHeight="1" thickBot="1" x14ac:dyDescent="0.3">
      <c r="D854" s="17"/>
      <c r="E854" s="18"/>
    </row>
    <row r="855" spans="1:8" ht="15.75" thickBot="1" x14ac:dyDescent="0.3">
      <c r="A855" s="3" t="s">
        <v>731</v>
      </c>
      <c r="C855" s="3"/>
      <c r="D855" s="19">
        <v>5.8739999999999997</v>
      </c>
      <c r="E855" s="9">
        <f>D855/$D$889</f>
        <v>4.9516543532830883E-3</v>
      </c>
      <c r="F855" s="6">
        <v>40</v>
      </c>
      <c r="G855" s="16"/>
    </row>
    <row r="856" spans="1:8" x14ac:dyDescent="0.25">
      <c r="A856" s="3"/>
      <c r="C856" s="3"/>
      <c r="D856" s="19"/>
      <c r="E856" s="18"/>
    </row>
    <row r="857" spans="1:8" x14ac:dyDescent="0.25">
      <c r="A857" s="1" t="s">
        <v>732</v>
      </c>
      <c r="D857" s="17"/>
      <c r="E857" s="18"/>
    </row>
    <row r="858" spans="1:8" x14ac:dyDescent="0.25">
      <c r="A858" t="s">
        <v>369</v>
      </c>
      <c r="B858" t="s">
        <v>370</v>
      </c>
      <c r="C858" t="s">
        <v>490</v>
      </c>
      <c r="D858" s="17"/>
      <c r="E858" s="18"/>
    </row>
    <row r="859" spans="1:8" ht="6.75" customHeight="1" thickBot="1" x14ac:dyDescent="0.3">
      <c r="D859" s="17"/>
      <c r="E859" s="18"/>
    </row>
    <row r="860" spans="1:8" ht="15.75" thickBot="1" x14ac:dyDescent="0.3">
      <c r="A860" s="3" t="s">
        <v>733</v>
      </c>
      <c r="C860" s="3"/>
      <c r="D860" s="19">
        <v>1035.2202</v>
      </c>
      <c r="E860" s="9">
        <f>D860/$D$889</f>
        <v>0.87266813243728114</v>
      </c>
      <c r="F860" s="6">
        <v>7</v>
      </c>
      <c r="G860" s="16"/>
    </row>
    <row r="861" spans="1:8" x14ac:dyDescent="0.25">
      <c r="A861" s="3"/>
      <c r="C861" s="3"/>
      <c r="D861" s="19"/>
      <c r="E861" s="18"/>
    </row>
    <row r="862" spans="1:8" x14ac:dyDescent="0.25">
      <c r="A862" s="1" t="s">
        <v>734</v>
      </c>
      <c r="D862" s="17"/>
      <c r="E862" s="18"/>
    </row>
    <row r="863" spans="1:8" x14ac:dyDescent="0.25">
      <c r="A863" t="s">
        <v>371</v>
      </c>
      <c r="B863" t="s">
        <v>372</v>
      </c>
      <c r="C863" t="s">
        <v>513</v>
      </c>
      <c r="D863" s="17"/>
      <c r="E863" s="18"/>
    </row>
    <row r="864" spans="1:8" s="6" customFormat="1" ht="6.75" customHeight="1" thickBot="1" x14ac:dyDescent="0.3">
      <c r="A864"/>
      <c r="B864"/>
      <c r="C864"/>
      <c r="D864" s="17"/>
      <c r="E864" s="18"/>
      <c r="H864"/>
    </row>
    <row r="865" spans="1:8" s="6" customFormat="1" ht="15.75" thickBot="1" x14ac:dyDescent="0.3">
      <c r="A865" s="3" t="s">
        <v>735</v>
      </c>
      <c r="B865"/>
      <c r="C865" s="3"/>
      <c r="D865" s="19">
        <v>50.478000000000002</v>
      </c>
      <c r="E865" s="9">
        <f>D865/$D$889</f>
        <v>4.255185707269727E-2</v>
      </c>
      <c r="F865" s="6">
        <v>40</v>
      </c>
      <c r="G865" s="16"/>
      <c r="H865"/>
    </row>
    <row r="866" spans="1:8" s="6" customFormat="1" x14ac:dyDescent="0.25">
      <c r="A866" s="3"/>
      <c r="B866"/>
      <c r="C866" s="3"/>
      <c r="D866" s="19"/>
      <c r="E866" s="18"/>
      <c r="H866"/>
    </row>
    <row r="867" spans="1:8" s="6" customFormat="1" x14ac:dyDescent="0.25">
      <c r="A867" s="1" t="s">
        <v>736</v>
      </c>
      <c r="B867"/>
      <c r="C867"/>
      <c r="D867" s="17"/>
      <c r="E867" s="18"/>
      <c r="H867"/>
    </row>
    <row r="868" spans="1:8" s="6" customFormat="1" x14ac:dyDescent="0.25">
      <c r="A868" t="s">
        <v>373</v>
      </c>
      <c r="B868" t="s">
        <v>47</v>
      </c>
      <c r="C868" t="s">
        <v>513</v>
      </c>
      <c r="D868" s="17"/>
      <c r="E868" s="18"/>
      <c r="H868"/>
    </row>
    <row r="869" spans="1:8" s="6" customFormat="1" ht="6.75" customHeight="1" thickBot="1" x14ac:dyDescent="0.3">
      <c r="A869"/>
      <c r="B869"/>
      <c r="C869"/>
      <c r="D869" s="17"/>
      <c r="E869" s="18"/>
      <c r="H869"/>
    </row>
    <row r="870" spans="1:8" s="6" customFormat="1" ht="15.75" thickBot="1" x14ac:dyDescent="0.3">
      <c r="A870" s="3" t="s">
        <v>737</v>
      </c>
      <c r="B870"/>
      <c r="C870" s="3"/>
      <c r="D870" s="19">
        <v>10.074</v>
      </c>
      <c r="E870" s="9">
        <f>D870/$D$889</f>
        <v>8.4921630839247253E-3</v>
      </c>
      <c r="F870" s="6">
        <v>40</v>
      </c>
      <c r="G870" s="16"/>
      <c r="H870"/>
    </row>
    <row r="871" spans="1:8" s="6" customFormat="1" x14ac:dyDescent="0.25">
      <c r="A871" s="3"/>
      <c r="B871"/>
      <c r="C871" s="3"/>
      <c r="D871" s="19"/>
      <c r="E871" s="18"/>
      <c r="H871"/>
    </row>
    <row r="872" spans="1:8" s="6" customFormat="1" x14ac:dyDescent="0.25">
      <c r="A872" t="s">
        <v>374</v>
      </c>
      <c r="B872" t="s">
        <v>39</v>
      </c>
      <c r="C872"/>
      <c r="D872" s="17"/>
      <c r="E872" s="18"/>
      <c r="H872"/>
    </row>
    <row r="873" spans="1:8" s="6" customFormat="1" x14ac:dyDescent="0.25">
      <c r="A873" s="1" t="s">
        <v>738</v>
      </c>
      <c r="B873"/>
      <c r="C873"/>
      <c r="D873" s="17"/>
      <c r="E873" s="18"/>
      <c r="H873"/>
    </row>
    <row r="874" spans="1:8" s="6" customFormat="1" x14ac:dyDescent="0.25">
      <c r="A874" t="s">
        <v>375</v>
      </c>
      <c r="B874" t="s">
        <v>376</v>
      </c>
      <c r="C874" t="s">
        <v>513</v>
      </c>
      <c r="D874" s="17"/>
      <c r="E874" s="18"/>
      <c r="H874"/>
    </row>
    <row r="875" spans="1:8" s="6" customFormat="1" ht="6.75" customHeight="1" thickBot="1" x14ac:dyDescent="0.3">
      <c r="A875"/>
      <c r="B875"/>
      <c r="C875"/>
      <c r="D875" s="17"/>
      <c r="E875" s="18"/>
      <c r="H875"/>
    </row>
    <row r="876" spans="1:8" s="6" customFormat="1" ht="15.75" thickBot="1" x14ac:dyDescent="0.3">
      <c r="A876" s="3" t="s">
        <v>739</v>
      </c>
      <c r="B876"/>
      <c r="C876" s="3"/>
      <c r="D876" s="19">
        <v>11.64</v>
      </c>
      <c r="E876" s="9">
        <f>D876/$D$889</f>
        <v>9.8122670534925363E-3</v>
      </c>
      <c r="F876" s="6">
        <v>40</v>
      </c>
      <c r="G876" s="16"/>
      <c r="H876"/>
    </row>
    <row r="877" spans="1:8" s="6" customFormat="1" x14ac:dyDescent="0.25">
      <c r="A877" s="3"/>
      <c r="B877"/>
      <c r="C877" s="3"/>
      <c r="D877" s="19"/>
      <c r="E877" s="18"/>
      <c r="H877"/>
    </row>
    <row r="878" spans="1:8" s="6" customFormat="1" x14ac:dyDescent="0.25">
      <c r="A878" s="1" t="s">
        <v>740</v>
      </c>
      <c r="B878"/>
      <c r="C878"/>
      <c r="D878" s="17"/>
      <c r="E878" s="18"/>
      <c r="H878"/>
    </row>
    <row r="879" spans="1:8" s="6" customFormat="1" x14ac:dyDescent="0.25">
      <c r="A879" t="s">
        <v>377</v>
      </c>
      <c r="B879" t="s">
        <v>378</v>
      </c>
      <c r="C879" t="s">
        <v>513</v>
      </c>
      <c r="D879" s="17"/>
      <c r="E879" s="18"/>
      <c r="H879"/>
    </row>
    <row r="880" spans="1:8" s="6" customFormat="1" ht="6.75" customHeight="1" thickBot="1" x14ac:dyDescent="0.3">
      <c r="A880"/>
      <c r="B880"/>
      <c r="C880"/>
      <c r="D880" s="17"/>
      <c r="E880" s="18"/>
      <c r="H880"/>
    </row>
    <row r="881" spans="1:8" s="6" customFormat="1" ht="15.75" thickBot="1" x14ac:dyDescent="0.3">
      <c r="A881" s="3" t="s">
        <v>741</v>
      </c>
      <c r="B881"/>
      <c r="C881" s="3"/>
      <c r="D881" s="19">
        <v>10.068</v>
      </c>
      <c r="E881" s="9">
        <f>D881/$D$889</f>
        <v>8.4871052143095232E-3</v>
      </c>
      <c r="F881" s="6">
        <v>40</v>
      </c>
      <c r="G881" s="16"/>
      <c r="H881"/>
    </row>
    <row r="882" spans="1:8" s="6" customFormat="1" x14ac:dyDescent="0.25">
      <c r="A882" s="3"/>
      <c r="B882"/>
      <c r="C882" s="3"/>
      <c r="D882" s="19"/>
      <c r="E882" s="18"/>
      <c r="H882"/>
    </row>
    <row r="883" spans="1:8" s="6" customFormat="1" x14ac:dyDescent="0.25">
      <c r="A883" t="s">
        <v>394</v>
      </c>
      <c r="B883" t="s">
        <v>127</v>
      </c>
      <c r="C883"/>
      <c r="D883" s="17"/>
      <c r="E883" s="18"/>
      <c r="H883"/>
    </row>
    <row r="884" spans="1:8" s="6" customFormat="1" x14ac:dyDescent="0.25">
      <c r="A884" s="1" t="s">
        <v>742</v>
      </c>
      <c r="B884"/>
      <c r="C884"/>
      <c r="D884" s="17"/>
      <c r="E884" s="18"/>
      <c r="H884"/>
    </row>
    <row r="885" spans="1:8" s="2" customFormat="1" x14ac:dyDescent="0.25">
      <c r="A885" s="2" t="s">
        <v>395</v>
      </c>
      <c r="B885" s="2" t="s">
        <v>396</v>
      </c>
      <c r="C885" s="2" t="s">
        <v>513</v>
      </c>
      <c r="D885" s="20"/>
      <c r="E885" s="21"/>
      <c r="F885" s="7"/>
      <c r="G885" s="7"/>
    </row>
    <row r="886" spans="1:8" ht="6.75" customHeight="1" thickBot="1" x14ac:dyDescent="0.3">
      <c r="D886" s="17"/>
      <c r="E886" s="18"/>
    </row>
    <row r="887" spans="1:8" ht="15.75" thickBot="1" x14ac:dyDescent="0.3">
      <c r="A887" s="3" t="s">
        <v>743</v>
      </c>
      <c r="C887" s="3"/>
      <c r="D887" s="19">
        <v>2.3940000000000001</v>
      </c>
      <c r="E887" s="9">
        <f>D887/$D$889</f>
        <v>2.0180899764657327E-3</v>
      </c>
      <c r="F887" s="6">
        <v>40</v>
      </c>
      <c r="G887" s="16"/>
    </row>
    <row r="888" spans="1:8" ht="15" customHeight="1" x14ac:dyDescent="0.25">
      <c r="E888" s="1"/>
    </row>
    <row r="889" spans="1:8" ht="15.75" thickBot="1" x14ac:dyDescent="0.3">
      <c r="A889" s="22" t="s">
        <v>812</v>
      </c>
      <c r="B889" s="23"/>
      <c r="C889" s="22"/>
      <c r="D889" s="24">
        <f>SUM(D887+D881+D876+D870+D865+D860+D855+D850+D845+D840)</f>
        <v>1186.2701999999999</v>
      </c>
      <c r="E889" s="25">
        <f>SUM(E887+E881+E876+E870+E865+E860+E855+E850+E845+E840)</f>
        <v>1</v>
      </c>
      <c r="F889" s="26"/>
      <c r="G889" s="26"/>
    </row>
    <row r="890" spans="1:8" x14ac:dyDescent="0.25">
      <c r="E890" s="1"/>
    </row>
    <row r="891" spans="1:8" x14ac:dyDescent="0.25">
      <c r="A891" s="1" t="s">
        <v>475</v>
      </c>
      <c r="E891" s="1"/>
    </row>
    <row r="892" spans="1:8" x14ac:dyDescent="0.25">
      <c r="A892" t="s">
        <v>379</v>
      </c>
      <c r="B892" t="s">
        <v>380</v>
      </c>
      <c r="E892" s="1"/>
    </row>
    <row r="893" spans="1:8" x14ac:dyDescent="0.25">
      <c r="A893" s="1" t="s">
        <v>744</v>
      </c>
      <c r="E893" s="1"/>
    </row>
    <row r="894" spans="1:8" x14ac:dyDescent="0.25">
      <c r="A894" t="s">
        <v>381</v>
      </c>
      <c r="B894" t="s">
        <v>382</v>
      </c>
      <c r="C894" t="s">
        <v>514</v>
      </c>
      <c r="E894" s="1"/>
    </row>
    <row r="895" spans="1:8" ht="6.75" customHeight="1" thickBot="1" x14ac:dyDescent="0.3">
      <c r="E895" s="1"/>
    </row>
    <row r="896" spans="1:8" ht="15.75" thickBot="1" x14ac:dyDescent="0.3">
      <c r="A896" s="3" t="s">
        <v>745</v>
      </c>
      <c r="C896" s="3"/>
      <c r="D896" s="19">
        <v>199.46299999999999</v>
      </c>
      <c r="E896" s="9">
        <f>D896/$D$946</f>
        <v>8.7996971813245936E-2</v>
      </c>
      <c r="F896" s="6">
        <v>45</v>
      </c>
      <c r="G896" s="16"/>
    </row>
    <row r="897" spans="1:7" x14ac:dyDescent="0.25">
      <c r="D897" s="17"/>
      <c r="E897" s="18"/>
    </row>
    <row r="898" spans="1:7" x14ac:dyDescent="0.25">
      <c r="A898" t="s">
        <v>383</v>
      </c>
      <c r="B898" t="s">
        <v>29</v>
      </c>
      <c r="D898" s="17"/>
      <c r="E898" s="18"/>
    </row>
    <row r="899" spans="1:7" x14ac:dyDescent="0.25">
      <c r="A899" s="1" t="s">
        <v>746</v>
      </c>
      <c r="D899" s="17"/>
      <c r="E899" s="18"/>
    </row>
    <row r="900" spans="1:7" x14ac:dyDescent="0.25">
      <c r="A900" t="s">
        <v>384</v>
      </c>
      <c r="B900" t="s">
        <v>35</v>
      </c>
      <c r="C900" t="s">
        <v>490</v>
      </c>
      <c r="D900" s="17"/>
      <c r="E900" s="18"/>
    </row>
    <row r="901" spans="1:7" ht="6.75" customHeight="1" thickBot="1" x14ac:dyDescent="0.3">
      <c r="D901" s="17"/>
      <c r="E901" s="18"/>
    </row>
    <row r="902" spans="1:7" ht="15.75" thickBot="1" x14ac:dyDescent="0.3">
      <c r="A902" s="3" t="s">
        <v>747</v>
      </c>
      <c r="C902" s="3"/>
      <c r="D902" s="19">
        <v>275.44799999999998</v>
      </c>
      <c r="E902" s="9">
        <f>D902/$D$946</f>
        <v>0.12151922858883585</v>
      </c>
      <c r="F902" s="6">
        <v>40</v>
      </c>
      <c r="G902" s="16"/>
    </row>
    <row r="903" spans="1:7" x14ac:dyDescent="0.25">
      <c r="D903" s="17"/>
      <c r="E903" s="18"/>
    </row>
    <row r="904" spans="1:7" x14ac:dyDescent="0.25">
      <c r="A904" s="1" t="s">
        <v>748</v>
      </c>
      <c r="D904" s="17"/>
      <c r="E904" s="18"/>
    </row>
    <row r="905" spans="1:7" x14ac:dyDescent="0.25">
      <c r="A905" t="s">
        <v>385</v>
      </c>
      <c r="B905" t="s">
        <v>366</v>
      </c>
      <c r="C905" t="s">
        <v>490</v>
      </c>
      <c r="D905" s="17"/>
      <c r="E905" s="18"/>
    </row>
    <row r="906" spans="1:7" ht="6.75" customHeight="1" thickBot="1" x14ac:dyDescent="0.3">
      <c r="D906" s="17"/>
      <c r="E906" s="18"/>
    </row>
    <row r="907" spans="1:7" ht="15.75" thickBot="1" x14ac:dyDescent="0.3">
      <c r="A907" s="3" t="s">
        <v>749</v>
      </c>
      <c r="C907" s="3"/>
      <c r="D907" s="19">
        <v>76.5</v>
      </c>
      <c r="E907" s="9">
        <f>D907/$D$946</f>
        <v>3.3749459016024594E-2</v>
      </c>
      <c r="F907" s="6">
        <v>40</v>
      </c>
      <c r="G907" s="16"/>
    </row>
    <row r="908" spans="1:7" x14ac:dyDescent="0.25">
      <c r="D908" s="17"/>
      <c r="E908" s="18"/>
    </row>
    <row r="909" spans="1:7" x14ac:dyDescent="0.25">
      <c r="A909" s="1" t="s">
        <v>750</v>
      </c>
      <c r="D909" s="17"/>
      <c r="E909" s="18"/>
    </row>
    <row r="910" spans="1:7" x14ac:dyDescent="0.25">
      <c r="A910" t="s">
        <v>386</v>
      </c>
      <c r="B910" t="s">
        <v>368</v>
      </c>
      <c r="C910" t="s">
        <v>490</v>
      </c>
      <c r="D910" s="17"/>
      <c r="E910" s="18"/>
    </row>
    <row r="911" spans="1:7" ht="6.75" customHeight="1" thickBot="1" x14ac:dyDescent="0.3">
      <c r="D911" s="17"/>
      <c r="E911" s="18"/>
    </row>
    <row r="912" spans="1:7" ht="15.75" thickBot="1" x14ac:dyDescent="0.3">
      <c r="A912" s="3" t="s">
        <v>751</v>
      </c>
      <c r="C912" s="3"/>
      <c r="D912" s="19">
        <v>361.404</v>
      </c>
      <c r="E912" s="9">
        <f>D912/$D$946</f>
        <v>0.15944038544088043</v>
      </c>
      <c r="F912" s="6">
        <v>40</v>
      </c>
      <c r="G912" s="16"/>
    </row>
    <row r="913" spans="1:8" x14ac:dyDescent="0.25">
      <c r="D913" s="17"/>
      <c r="E913" s="18"/>
    </row>
    <row r="914" spans="1:8" x14ac:dyDescent="0.25">
      <c r="A914" s="1" t="s">
        <v>752</v>
      </c>
      <c r="D914" s="17"/>
      <c r="E914" s="18"/>
    </row>
    <row r="915" spans="1:8" x14ac:dyDescent="0.25">
      <c r="A915" t="s">
        <v>387</v>
      </c>
      <c r="B915" t="s">
        <v>132</v>
      </c>
      <c r="C915" t="s">
        <v>490</v>
      </c>
      <c r="D915" s="17"/>
      <c r="E915" s="18"/>
    </row>
    <row r="916" spans="1:8" ht="6.75" customHeight="1" thickBot="1" x14ac:dyDescent="0.3">
      <c r="D916" s="17"/>
      <c r="E916" s="18"/>
    </row>
    <row r="917" spans="1:8" ht="15.75" thickBot="1" x14ac:dyDescent="0.3">
      <c r="A917" s="3" t="s">
        <v>753</v>
      </c>
      <c r="C917" s="3"/>
      <c r="D917" s="19">
        <v>354.37799999999999</v>
      </c>
      <c r="E917" s="9">
        <f>D917/$D$946</f>
        <v>0.15634072924419298</v>
      </c>
      <c r="F917" s="6">
        <v>40</v>
      </c>
      <c r="G917" s="16"/>
    </row>
    <row r="918" spans="1:8" x14ac:dyDescent="0.25">
      <c r="D918" s="17"/>
      <c r="E918" s="18"/>
    </row>
    <row r="919" spans="1:8" x14ac:dyDescent="0.25">
      <c r="A919" s="1" t="s">
        <v>754</v>
      </c>
      <c r="D919" s="17"/>
      <c r="E919" s="18"/>
    </row>
    <row r="920" spans="1:8" x14ac:dyDescent="0.25">
      <c r="A920" t="s">
        <v>388</v>
      </c>
      <c r="B920" t="s">
        <v>389</v>
      </c>
      <c r="C920" t="s">
        <v>490</v>
      </c>
      <c r="D920" s="17"/>
      <c r="E920" s="18"/>
    </row>
    <row r="921" spans="1:8" ht="6.75" customHeight="1" thickBot="1" x14ac:dyDescent="0.3">
      <c r="D921" s="17"/>
      <c r="E921" s="18"/>
    </row>
    <row r="922" spans="1:8" ht="15.75" thickBot="1" x14ac:dyDescent="0.3">
      <c r="A922" s="3" t="s">
        <v>755</v>
      </c>
      <c r="C922" s="3"/>
      <c r="D922" s="19">
        <v>268.05599999999998</v>
      </c>
      <c r="E922" s="9">
        <f>D922/$D$946</f>
        <v>0.11825810439215018</v>
      </c>
      <c r="F922" s="6">
        <v>40</v>
      </c>
      <c r="G922" s="16"/>
    </row>
    <row r="923" spans="1:8" x14ac:dyDescent="0.25">
      <c r="D923" s="17"/>
      <c r="E923" s="18"/>
    </row>
    <row r="924" spans="1:8" x14ac:dyDescent="0.25">
      <c r="A924" t="s">
        <v>390</v>
      </c>
      <c r="B924" t="s">
        <v>39</v>
      </c>
      <c r="D924" s="17"/>
      <c r="E924" s="18"/>
    </row>
    <row r="925" spans="1:8" x14ac:dyDescent="0.25">
      <c r="A925" s="1" t="s">
        <v>756</v>
      </c>
      <c r="D925" s="17"/>
      <c r="E925" s="18"/>
    </row>
    <row r="926" spans="1:8" s="6" customFormat="1" x14ac:dyDescent="0.25">
      <c r="A926" t="s">
        <v>391</v>
      </c>
      <c r="B926" t="s">
        <v>392</v>
      </c>
      <c r="C926" t="s">
        <v>490</v>
      </c>
      <c r="D926" s="17"/>
      <c r="E926" s="18"/>
      <c r="H926"/>
    </row>
    <row r="927" spans="1:8" s="6" customFormat="1" ht="6.75" customHeight="1" thickBot="1" x14ac:dyDescent="0.3">
      <c r="A927"/>
      <c r="B927"/>
      <c r="C927"/>
      <c r="D927" s="17"/>
      <c r="E927" s="18"/>
      <c r="H927"/>
    </row>
    <row r="928" spans="1:8" s="6" customFormat="1" ht="15.75" thickBot="1" x14ac:dyDescent="0.3">
      <c r="A928" s="3" t="s">
        <v>757</v>
      </c>
      <c r="B928"/>
      <c r="C928" s="3"/>
      <c r="D928" s="19">
        <v>38.957999999999998</v>
      </c>
      <c r="E928" s="9">
        <f>D928/$D$946</f>
        <v>1.7187077442435115E-2</v>
      </c>
      <c r="F928" s="6">
        <v>40</v>
      </c>
      <c r="G928" s="16"/>
      <c r="H928"/>
    </row>
    <row r="929" spans="1:8" x14ac:dyDescent="0.25">
      <c r="D929" s="17"/>
      <c r="E929" s="18"/>
    </row>
    <row r="930" spans="1:8" s="6" customFormat="1" x14ac:dyDescent="0.25">
      <c r="A930" s="1" t="s">
        <v>758</v>
      </c>
      <c r="B930"/>
      <c r="C930"/>
      <c r="D930" s="17"/>
      <c r="E930" s="18"/>
      <c r="H930"/>
    </row>
    <row r="931" spans="1:8" s="6" customFormat="1" x14ac:dyDescent="0.25">
      <c r="A931" t="s">
        <v>393</v>
      </c>
      <c r="B931" t="s">
        <v>378</v>
      </c>
      <c r="C931" t="s">
        <v>490</v>
      </c>
      <c r="D931" s="17"/>
      <c r="E931" s="18"/>
      <c r="H931"/>
    </row>
    <row r="932" spans="1:8" ht="6.75" customHeight="1" thickBot="1" x14ac:dyDescent="0.3">
      <c r="D932" s="17"/>
      <c r="E932" s="18"/>
    </row>
    <row r="933" spans="1:8" ht="15.75" thickBot="1" x14ac:dyDescent="0.3">
      <c r="A933" s="3" t="s">
        <v>759</v>
      </c>
      <c r="C933" s="3"/>
      <c r="D933" s="19">
        <v>448.27199999999999</v>
      </c>
      <c r="E933" s="9">
        <f>D933/$D$946</f>
        <v>0.1977638887847239</v>
      </c>
      <c r="F933" s="6">
        <v>40</v>
      </c>
      <c r="G933" s="16"/>
    </row>
    <row r="934" spans="1:8" x14ac:dyDescent="0.25">
      <c r="D934" s="17"/>
      <c r="E934" s="18"/>
    </row>
    <row r="935" spans="1:8" s="2" customFormat="1" x14ac:dyDescent="0.25">
      <c r="A935" s="2" t="s">
        <v>394</v>
      </c>
      <c r="B935" s="2" t="s">
        <v>127</v>
      </c>
      <c r="D935" s="20"/>
      <c r="E935" s="21"/>
      <c r="F935" s="7"/>
      <c r="G935" s="7"/>
    </row>
    <row r="936" spans="1:8" x14ac:dyDescent="0.25">
      <c r="A936" s="1" t="s">
        <v>760</v>
      </c>
      <c r="D936" s="17"/>
      <c r="E936" s="18"/>
    </row>
    <row r="937" spans="1:8" x14ac:dyDescent="0.25">
      <c r="A937" t="s">
        <v>397</v>
      </c>
      <c r="B937" t="s">
        <v>398</v>
      </c>
      <c r="C937" t="s">
        <v>490</v>
      </c>
      <c r="D937" s="17"/>
      <c r="E937" s="18"/>
    </row>
    <row r="938" spans="1:8" ht="6.75" customHeight="1" thickBot="1" x14ac:dyDescent="0.3">
      <c r="D938" s="17"/>
      <c r="E938" s="18"/>
    </row>
    <row r="939" spans="1:8" ht="15.75" thickBot="1" x14ac:dyDescent="0.3">
      <c r="A939" s="3" t="s">
        <v>761</v>
      </c>
      <c r="C939" s="3"/>
      <c r="D939" s="19">
        <v>46.811999999999998</v>
      </c>
      <c r="E939" s="9">
        <f>D939/$D$946</f>
        <v>2.0652021901413638E-2</v>
      </c>
      <c r="F939" s="6">
        <v>40</v>
      </c>
      <c r="G939" s="16"/>
    </row>
    <row r="940" spans="1:8" x14ac:dyDescent="0.25">
      <c r="D940" s="17"/>
      <c r="E940" s="18"/>
    </row>
    <row r="941" spans="1:8" x14ac:dyDescent="0.25">
      <c r="A941" s="1" t="s">
        <v>762</v>
      </c>
      <c r="D941" s="17"/>
      <c r="E941" s="18"/>
    </row>
    <row r="942" spans="1:8" x14ac:dyDescent="0.25">
      <c r="A942" t="s">
        <v>399</v>
      </c>
      <c r="B942" t="s">
        <v>400</v>
      </c>
      <c r="C942" t="s">
        <v>490</v>
      </c>
      <c r="D942" s="17"/>
      <c r="E942" s="18"/>
    </row>
    <row r="943" spans="1:8" s="6" customFormat="1" ht="6.75" customHeight="1" thickBot="1" x14ac:dyDescent="0.3">
      <c r="A943"/>
      <c r="B943"/>
      <c r="C943"/>
      <c r="D943" s="17"/>
      <c r="E943" s="18"/>
      <c r="H943"/>
    </row>
    <row r="944" spans="1:8" s="6" customFormat="1" ht="15.75" thickBot="1" x14ac:dyDescent="0.3">
      <c r="A944" s="3" t="s">
        <v>763</v>
      </c>
      <c r="B944"/>
      <c r="C944" s="3"/>
      <c r="D944" s="19">
        <v>197.41200000000001</v>
      </c>
      <c r="E944" s="9">
        <f>D944/$D$946</f>
        <v>8.7092133376097364E-2</v>
      </c>
      <c r="F944" s="6">
        <v>40</v>
      </c>
      <c r="G944" s="16"/>
      <c r="H944"/>
    </row>
    <row r="945" spans="1:8" s="6" customFormat="1" ht="15" customHeight="1" x14ac:dyDescent="0.25">
      <c r="A945"/>
      <c r="B945"/>
      <c r="C945"/>
      <c r="E945" s="1"/>
      <c r="H945"/>
    </row>
    <row r="946" spans="1:8" s="6" customFormat="1" ht="15.75" thickBot="1" x14ac:dyDescent="0.3">
      <c r="A946" s="22" t="s">
        <v>813</v>
      </c>
      <c r="B946" s="23"/>
      <c r="C946" s="22"/>
      <c r="D946" s="24">
        <f>SUM(D944+D939+D933+D928+D922+D917+D912+D907+D902+D896)</f>
        <v>2266.703</v>
      </c>
      <c r="E946" s="30">
        <f>SUM(E944+E939+E933+E928+E922+E917+E912+E907+E902+E896)</f>
        <v>0.99999999999999989</v>
      </c>
      <c r="F946" s="26"/>
      <c r="G946" s="26"/>
      <c r="H946"/>
    </row>
    <row r="947" spans="1:8" x14ac:dyDescent="0.25">
      <c r="E947" s="1"/>
    </row>
    <row r="948" spans="1:8" s="6" customFormat="1" x14ac:dyDescent="0.25">
      <c r="A948" s="1" t="s">
        <v>476</v>
      </c>
      <c r="B948"/>
      <c r="C948"/>
      <c r="E948" s="1"/>
      <c r="H948"/>
    </row>
    <row r="949" spans="1:8" s="6" customFormat="1" x14ac:dyDescent="0.25">
      <c r="A949" t="s">
        <v>401</v>
      </c>
      <c r="B949" t="s">
        <v>402</v>
      </c>
      <c r="C949"/>
      <c r="E949" s="1"/>
      <c r="H949"/>
    </row>
    <row r="950" spans="1:8" s="6" customFormat="1" x14ac:dyDescent="0.25">
      <c r="A950" t="s">
        <v>403</v>
      </c>
      <c r="B950" t="s">
        <v>310</v>
      </c>
      <c r="C950"/>
      <c r="E950" s="1"/>
      <c r="H950"/>
    </row>
    <row r="951" spans="1:8" s="6" customFormat="1" x14ac:dyDescent="0.25">
      <c r="A951" s="1" t="s">
        <v>764</v>
      </c>
      <c r="B951"/>
      <c r="C951"/>
      <c r="E951" s="1"/>
      <c r="H951"/>
    </row>
    <row r="952" spans="1:8" s="6" customFormat="1" x14ac:dyDescent="0.25">
      <c r="A952" t="s">
        <v>404</v>
      </c>
      <c r="B952" t="s">
        <v>311</v>
      </c>
      <c r="C952" t="s">
        <v>515</v>
      </c>
      <c r="E952" s="1"/>
      <c r="H952"/>
    </row>
    <row r="953" spans="1:8" s="6" customFormat="1" ht="6.75" customHeight="1" thickBot="1" x14ac:dyDescent="0.3">
      <c r="A953"/>
      <c r="B953"/>
      <c r="C953"/>
      <c r="D953" s="17"/>
      <c r="E953" s="18"/>
      <c r="H953"/>
    </row>
    <row r="954" spans="1:8" s="6" customFormat="1" ht="15.75" thickBot="1" x14ac:dyDescent="0.3">
      <c r="A954" s="3" t="s">
        <v>765</v>
      </c>
      <c r="B954"/>
      <c r="C954" s="3"/>
      <c r="D954" s="19">
        <v>26.85</v>
      </c>
      <c r="E954" s="9">
        <f>D954/$D$967</f>
        <v>5.2927261975162627E-2</v>
      </c>
      <c r="F954" s="6">
        <v>25</v>
      </c>
      <c r="G954" s="16"/>
      <c r="H954"/>
    </row>
    <row r="955" spans="1:8" x14ac:dyDescent="0.25">
      <c r="D955" s="17"/>
      <c r="E955" s="18"/>
    </row>
    <row r="956" spans="1:8" s="6" customFormat="1" x14ac:dyDescent="0.25">
      <c r="A956" t="s">
        <v>405</v>
      </c>
      <c r="B956" t="s">
        <v>406</v>
      </c>
      <c r="C956"/>
      <c r="D956" s="17"/>
      <c r="E956" s="18"/>
      <c r="H956"/>
    </row>
    <row r="957" spans="1:8" x14ac:dyDescent="0.25">
      <c r="A957" s="1" t="s">
        <v>766</v>
      </c>
      <c r="D957" s="17"/>
      <c r="E957" s="18"/>
    </row>
    <row r="958" spans="1:8" x14ac:dyDescent="0.25">
      <c r="A958" t="s">
        <v>407</v>
      </c>
      <c r="B958" t="s">
        <v>408</v>
      </c>
      <c r="C958" t="s">
        <v>515</v>
      </c>
      <c r="D958" s="17"/>
      <c r="E958" s="18"/>
    </row>
    <row r="959" spans="1:8" ht="6.75" customHeight="1" thickBot="1" x14ac:dyDescent="0.3">
      <c r="D959" s="17"/>
      <c r="E959" s="18"/>
    </row>
    <row r="960" spans="1:8" ht="15.75" thickBot="1" x14ac:dyDescent="0.3">
      <c r="A960" s="3" t="s">
        <v>767</v>
      </c>
      <c r="C960" s="3"/>
      <c r="D960" s="19">
        <v>76.95</v>
      </c>
      <c r="E960" s="9">
        <f>D960/$D$967</f>
        <v>0.15168539325842698</v>
      </c>
      <c r="F960" s="6">
        <v>25</v>
      </c>
      <c r="G960" s="16"/>
    </row>
    <row r="961" spans="1:7" x14ac:dyDescent="0.25">
      <c r="D961" s="17"/>
      <c r="E961" s="18"/>
    </row>
    <row r="962" spans="1:7" x14ac:dyDescent="0.25">
      <c r="A962" s="1" t="s">
        <v>768</v>
      </c>
      <c r="D962" s="17"/>
      <c r="E962" s="18"/>
    </row>
    <row r="963" spans="1:7" x14ac:dyDescent="0.25">
      <c r="A963" t="s">
        <v>409</v>
      </c>
      <c r="B963" t="s">
        <v>410</v>
      </c>
      <c r="C963" t="s">
        <v>515</v>
      </c>
      <c r="D963" s="17"/>
      <c r="E963" s="18"/>
    </row>
    <row r="964" spans="1:7" ht="6.75" customHeight="1" thickBot="1" x14ac:dyDescent="0.3">
      <c r="D964" s="17"/>
      <c r="E964" s="18"/>
    </row>
    <row r="965" spans="1:7" ht="15.75" thickBot="1" x14ac:dyDescent="0.3">
      <c r="A965" s="3" t="s">
        <v>769</v>
      </c>
      <c r="C965" s="3"/>
      <c r="D965" s="19">
        <v>403.5</v>
      </c>
      <c r="E965" s="9">
        <f>D965/$D$967</f>
        <v>0.79538734476641038</v>
      </c>
      <c r="F965" s="6">
        <v>25</v>
      </c>
      <c r="G965" s="16"/>
    </row>
    <row r="966" spans="1:7" ht="15" customHeight="1" x14ac:dyDescent="0.25">
      <c r="E966" s="1"/>
    </row>
    <row r="967" spans="1:7" ht="15.75" thickBot="1" x14ac:dyDescent="0.3">
      <c r="A967" s="22" t="s">
        <v>814</v>
      </c>
      <c r="B967" s="23"/>
      <c r="C967" s="22"/>
      <c r="D967" s="24">
        <f>SUM(D965+D960+D954)</f>
        <v>507.3</v>
      </c>
      <c r="E967" s="29">
        <f>SUM(E965+E960+E954)</f>
        <v>1</v>
      </c>
      <c r="F967" s="26"/>
      <c r="G967" s="26"/>
    </row>
    <row r="968" spans="1:7" x14ac:dyDescent="0.25">
      <c r="E968" s="1"/>
    </row>
    <row r="969" spans="1:7" x14ac:dyDescent="0.25">
      <c r="A969" s="1" t="s">
        <v>477</v>
      </c>
      <c r="E969" s="1"/>
    </row>
    <row r="970" spans="1:7" x14ac:dyDescent="0.25">
      <c r="A970" t="s">
        <v>411</v>
      </c>
      <c r="B970" t="s">
        <v>412</v>
      </c>
      <c r="E970" s="1"/>
    </row>
    <row r="971" spans="1:7" x14ac:dyDescent="0.25">
      <c r="A971" s="1" t="s">
        <v>770</v>
      </c>
      <c r="E971" s="1"/>
    </row>
    <row r="972" spans="1:7" x14ac:dyDescent="0.25">
      <c r="A972" t="s">
        <v>413</v>
      </c>
      <c r="B972" t="s">
        <v>414</v>
      </c>
      <c r="C972" t="s">
        <v>516</v>
      </c>
      <c r="E972" s="1"/>
    </row>
    <row r="973" spans="1:7" ht="6.75" customHeight="1" thickBot="1" x14ac:dyDescent="0.3">
      <c r="E973" s="1"/>
    </row>
    <row r="974" spans="1:7" ht="15.75" thickBot="1" x14ac:dyDescent="0.3">
      <c r="A974" s="3" t="s">
        <v>771</v>
      </c>
      <c r="C974" s="3"/>
      <c r="D974" s="19">
        <v>3401.4749999999999</v>
      </c>
      <c r="E974" s="9">
        <f>D974/D976</f>
        <v>1</v>
      </c>
      <c r="F974" s="6">
        <v>30</v>
      </c>
      <c r="G974" s="16"/>
    </row>
    <row r="975" spans="1:7" ht="15" customHeight="1" x14ac:dyDescent="0.25">
      <c r="E975" s="1"/>
    </row>
    <row r="976" spans="1:7" ht="15.75" thickBot="1" x14ac:dyDescent="0.3">
      <c r="A976" s="22" t="s">
        <v>815</v>
      </c>
      <c r="B976" s="23"/>
      <c r="C976" s="22"/>
      <c r="D976" s="24">
        <f>SUM(D974)</f>
        <v>3401.4749999999999</v>
      </c>
      <c r="E976" s="25">
        <f>SUM(E974)</f>
        <v>1</v>
      </c>
      <c r="F976" s="26"/>
      <c r="G976" s="26"/>
    </row>
    <row r="977" spans="1:7" x14ac:dyDescent="0.25">
      <c r="E977" s="1"/>
    </row>
    <row r="978" spans="1:7" x14ac:dyDescent="0.25">
      <c r="A978" s="1" t="s">
        <v>478</v>
      </c>
      <c r="E978" s="1"/>
    </row>
    <row r="979" spans="1:7" x14ac:dyDescent="0.25">
      <c r="A979" s="1" t="s">
        <v>772</v>
      </c>
      <c r="E979" s="1"/>
    </row>
    <row r="980" spans="1:7" x14ac:dyDescent="0.25">
      <c r="A980" t="s">
        <v>415</v>
      </c>
      <c r="B980" t="s">
        <v>479</v>
      </c>
      <c r="C980" t="s">
        <v>512</v>
      </c>
      <c r="E980" s="1"/>
    </row>
    <row r="981" spans="1:7" ht="6.75" customHeight="1" thickBot="1" x14ac:dyDescent="0.3">
      <c r="E981" s="1"/>
    </row>
    <row r="982" spans="1:7" ht="15.75" thickBot="1" x14ac:dyDescent="0.3">
      <c r="A982" s="3" t="s">
        <v>773</v>
      </c>
      <c r="C982" s="3"/>
      <c r="D982" s="19">
        <v>1560</v>
      </c>
      <c r="E982" s="9">
        <f>D982/D984</f>
        <v>1</v>
      </c>
      <c r="F982" s="6">
        <v>0</v>
      </c>
      <c r="G982" s="16"/>
    </row>
    <row r="983" spans="1:7" ht="15" customHeight="1" x14ac:dyDescent="0.25">
      <c r="D983" s="17"/>
      <c r="E983" s="18"/>
    </row>
    <row r="984" spans="1:7" ht="15.75" thickBot="1" x14ac:dyDescent="0.3">
      <c r="A984" s="22" t="s">
        <v>816</v>
      </c>
      <c r="B984" s="23"/>
      <c r="C984" s="22"/>
      <c r="D984" s="24">
        <f>SUM(D982)</f>
        <v>1560</v>
      </c>
      <c r="E984" s="25">
        <f>SUM(E982)</f>
        <v>1</v>
      </c>
      <c r="F984" s="26"/>
      <c r="G984" s="26"/>
    </row>
    <row r="985" spans="1:7" x14ac:dyDescent="0.25">
      <c r="E985" s="1"/>
    </row>
    <row r="986" spans="1:7" x14ac:dyDescent="0.25">
      <c r="A986" s="1" t="s">
        <v>480</v>
      </c>
      <c r="E986" s="1"/>
    </row>
    <row r="987" spans="1:7" x14ac:dyDescent="0.25">
      <c r="A987" s="1" t="s">
        <v>774</v>
      </c>
      <c r="E987" s="1"/>
    </row>
    <row r="988" spans="1:7" s="2" customFormat="1" ht="16.5" customHeight="1" x14ac:dyDescent="0.25">
      <c r="A988" s="2" t="s">
        <v>418</v>
      </c>
      <c r="B988" s="2" t="s">
        <v>481</v>
      </c>
      <c r="C988" s="2" t="s">
        <v>511</v>
      </c>
      <c r="D988" s="7"/>
      <c r="E988" s="10"/>
      <c r="F988" s="7"/>
      <c r="G988" s="7"/>
    </row>
    <row r="989" spans="1:7" ht="6.75" customHeight="1" thickBot="1" x14ac:dyDescent="0.3">
      <c r="E989" s="1"/>
    </row>
    <row r="990" spans="1:7" ht="15.75" thickBot="1" x14ac:dyDescent="0.3">
      <c r="A990" s="3" t="s">
        <v>775</v>
      </c>
      <c r="C990" s="3"/>
      <c r="D990" s="19">
        <v>8762.5</v>
      </c>
      <c r="E990" s="9">
        <f>D990/D997</f>
        <v>0.95141274885483029</v>
      </c>
      <c r="F990" s="6">
        <v>20</v>
      </c>
      <c r="G990" s="16"/>
    </row>
    <row r="991" spans="1:7" ht="15" customHeight="1" x14ac:dyDescent="0.25">
      <c r="E991" s="1"/>
    </row>
    <row r="992" spans="1:7" x14ac:dyDescent="0.25">
      <c r="A992" s="1" t="s">
        <v>821</v>
      </c>
      <c r="E992" s="11"/>
    </row>
    <row r="993" spans="1:7" s="2" customFormat="1" x14ac:dyDescent="0.25">
      <c r="A993" s="2" t="s">
        <v>416</v>
      </c>
      <c r="B993" s="2" t="s">
        <v>417</v>
      </c>
      <c r="C993" s="2" t="s">
        <v>511</v>
      </c>
      <c r="D993" s="7"/>
      <c r="E993" s="10"/>
      <c r="F993" s="7"/>
      <c r="G993" s="7"/>
    </row>
    <row r="994" spans="1:7" ht="6.75" customHeight="1" thickBot="1" x14ac:dyDescent="0.3">
      <c r="E994" s="1"/>
    </row>
    <row r="995" spans="1:7" ht="15.75" thickBot="1" x14ac:dyDescent="0.3">
      <c r="A995" s="3" t="s">
        <v>822</v>
      </c>
      <c r="C995" s="3"/>
      <c r="D995" s="19">
        <v>447.488</v>
      </c>
      <c r="E995" s="9">
        <f>D995/D997</f>
        <v>4.8587251145169791E-2</v>
      </c>
      <c r="F995" s="6">
        <v>20</v>
      </c>
      <c r="G995" s="16"/>
    </row>
    <row r="996" spans="1:7" x14ac:dyDescent="0.25">
      <c r="E996" s="1"/>
    </row>
    <row r="997" spans="1:7" ht="15.75" thickBot="1" x14ac:dyDescent="0.3">
      <c r="A997" s="27" t="s">
        <v>817</v>
      </c>
      <c r="B997" s="23"/>
      <c r="C997" s="23"/>
      <c r="D997" s="28">
        <f>SUM(D995+D990)</f>
        <v>9209.9879999999994</v>
      </c>
      <c r="E997" s="25">
        <f>SUM(E995+E990)</f>
        <v>1</v>
      </c>
      <c r="F997" s="26"/>
      <c r="G997" s="26"/>
    </row>
    <row r="998" spans="1:7" x14ac:dyDescent="0.25">
      <c r="A998" s="1"/>
      <c r="E998" s="1"/>
    </row>
    <row r="999" spans="1:7" x14ac:dyDescent="0.25">
      <c r="A999" s="1" t="s">
        <v>483</v>
      </c>
      <c r="E999" s="1"/>
    </row>
    <row r="1000" spans="1:7" x14ac:dyDescent="0.25">
      <c r="A1000" s="1" t="s">
        <v>776</v>
      </c>
      <c r="E1000" s="1"/>
    </row>
    <row r="1001" spans="1:7" s="2" customFormat="1" x14ac:dyDescent="0.25">
      <c r="A1001" s="2" t="s">
        <v>482</v>
      </c>
      <c r="B1001" s="2" t="s">
        <v>484</v>
      </c>
      <c r="C1001" s="2" t="s">
        <v>489</v>
      </c>
      <c r="D1001" s="7"/>
      <c r="E1001" s="10"/>
      <c r="F1001" s="7"/>
      <c r="G1001" s="7"/>
    </row>
    <row r="1002" spans="1:7" ht="6.75" customHeight="1" thickBot="1" x14ac:dyDescent="0.3">
      <c r="E1002" s="1"/>
    </row>
    <row r="1003" spans="1:7" ht="15.75" thickBot="1" x14ac:dyDescent="0.3">
      <c r="A1003" s="3" t="s">
        <v>777</v>
      </c>
      <c r="C1003" s="3"/>
      <c r="D1003" s="19">
        <v>1258.425</v>
      </c>
      <c r="E1003" s="9">
        <f>D1003/D1005</f>
        <v>1</v>
      </c>
      <c r="F1003" s="6">
        <v>15</v>
      </c>
      <c r="G1003" s="16"/>
    </row>
    <row r="1004" spans="1:7" ht="15" customHeight="1" x14ac:dyDescent="0.25">
      <c r="E1004" s="1"/>
    </row>
    <row r="1005" spans="1:7" ht="15.75" thickBot="1" x14ac:dyDescent="0.3">
      <c r="A1005" s="22" t="s">
        <v>818</v>
      </c>
      <c r="B1005" s="23"/>
      <c r="C1005" s="22"/>
      <c r="D1005" s="24">
        <f>SUM(D1003)</f>
        <v>1258.425</v>
      </c>
      <c r="E1005" s="25">
        <f>SUM(E1003)</f>
        <v>1</v>
      </c>
      <c r="F1005" s="26"/>
      <c r="G1005" s="26"/>
    </row>
    <row r="1006" spans="1:7" x14ac:dyDescent="0.25">
      <c r="E1006" s="1"/>
    </row>
    <row r="1007" spans="1:7" x14ac:dyDescent="0.25">
      <c r="A1007" s="1" t="s">
        <v>485</v>
      </c>
      <c r="E1007" s="1"/>
    </row>
    <row r="1008" spans="1:7" x14ac:dyDescent="0.25">
      <c r="A1008" t="s">
        <v>419</v>
      </c>
      <c r="B1008" t="s">
        <v>420</v>
      </c>
      <c r="E1008" s="1"/>
    </row>
    <row r="1009" spans="1:7" x14ac:dyDescent="0.25">
      <c r="A1009" s="1" t="s">
        <v>778</v>
      </c>
      <c r="E1009" s="1"/>
    </row>
    <row r="1010" spans="1:7" x14ac:dyDescent="0.25">
      <c r="A1010" t="s">
        <v>421</v>
      </c>
      <c r="B1010" t="s">
        <v>486</v>
      </c>
      <c r="C1010" t="s">
        <v>511</v>
      </c>
      <c r="E1010" s="1"/>
    </row>
    <row r="1011" spans="1:7" ht="6.75" customHeight="1" thickBot="1" x14ac:dyDescent="0.3">
      <c r="E1011" s="1"/>
    </row>
    <row r="1012" spans="1:7" ht="15.75" thickBot="1" x14ac:dyDescent="0.3">
      <c r="A1012" s="3" t="s">
        <v>779</v>
      </c>
      <c r="C1012" s="3"/>
      <c r="D1012" s="19">
        <v>1187.28</v>
      </c>
      <c r="E1012" s="9">
        <f>D1012/D1014</f>
        <v>1</v>
      </c>
      <c r="F1012" s="6">
        <v>15</v>
      </c>
      <c r="G1012" s="16"/>
    </row>
    <row r="1013" spans="1:7" ht="15" customHeight="1" x14ac:dyDescent="0.25">
      <c r="E1013" s="1"/>
    </row>
    <row r="1014" spans="1:7" ht="15.75" thickBot="1" x14ac:dyDescent="0.3">
      <c r="A1014" s="22" t="s">
        <v>819</v>
      </c>
      <c r="B1014" s="23"/>
      <c r="C1014" s="22"/>
      <c r="D1014" s="24">
        <f>SUM(D1012)</f>
        <v>1187.28</v>
      </c>
      <c r="E1014" s="25">
        <f>SUM(E1012)</f>
        <v>1</v>
      </c>
      <c r="F1014" s="26"/>
      <c r="G1014" s="26"/>
    </row>
    <row r="1015" spans="1:7" x14ac:dyDescent="0.25">
      <c r="E1015" s="1"/>
    </row>
    <row r="1016" spans="1:7" x14ac:dyDescent="0.25">
      <c r="A1016" s="1" t="s">
        <v>488</v>
      </c>
      <c r="E1016" s="1"/>
    </row>
    <row r="1017" spans="1:7" x14ac:dyDescent="0.25">
      <c r="A1017" s="1" t="s">
        <v>780</v>
      </c>
      <c r="E1017" s="1"/>
    </row>
    <row r="1018" spans="1:7" x14ac:dyDescent="0.25">
      <c r="A1018" t="s">
        <v>422</v>
      </c>
      <c r="B1018" t="s">
        <v>487</v>
      </c>
      <c r="C1018" t="s">
        <v>489</v>
      </c>
      <c r="E1018" s="1"/>
    </row>
    <row r="1019" spans="1:7" ht="6.75" customHeight="1" thickBot="1" x14ac:dyDescent="0.3">
      <c r="E1019" s="1"/>
    </row>
    <row r="1020" spans="1:7" ht="15.75" thickBot="1" x14ac:dyDescent="0.3">
      <c r="A1020" s="3" t="s">
        <v>781</v>
      </c>
      <c r="C1020" s="3"/>
      <c r="D1020" s="19">
        <v>7073.76</v>
      </c>
      <c r="E1020" s="9">
        <f>D1020/D1022</f>
        <v>1</v>
      </c>
      <c r="F1020" s="6">
        <v>20</v>
      </c>
      <c r="G1020" s="16"/>
    </row>
    <row r="1021" spans="1:7" ht="15" customHeight="1" x14ac:dyDescent="0.25">
      <c r="D1021" s="17"/>
      <c r="E1021" s="18"/>
    </row>
    <row r="1022" spans="1:7" ht="15.75" thickBot="1" x14ac:dyDescent="0.3">
      <c r="A1022" s="22" t="s">
        <v>820</v>
      </c>
      <c r="B1022" s="23"/>
      <c r="C1022" s="22"/>
      <c r="D1022" s="24">
        <f>SUM(D1020)</f>
        <v>7073.76</v>
      </c>
      <c r="E1022" s="25">
        <f>SUM(E1020)</f>
        <v>1</v>
      </c>
      <c r="F1022" s="26"/>
      <c r="G1022" s="26"/>
    </row>
    <row r="1023" spans="1:7" x14ac:dyDescent="0.25">
      <c r="E1023" s="1"/>
    </row>
    <row r="1024" spans="1:7" x14ac:dyDescent="0.25">
      <c r="A1024" s="1" t="s">
        <v>824</v>
      </c>
      <c r="E1024" s="1"/>
    </row>
    <row r="1025" spans="1:8" x14ac:dyDescent="0.25">
      <c r="A1025" t="s">
        <v>78</v>
      </c>
      <c r="B1025" t="s">
        <v>79</v>
      </c>
      <c r="E1025" s="1"/>
    </row>
    <row r="1026" spans="1:8" x14ac:dyDescent="0.25">
      <c r="A1026" s="1" t="s">
        <v>825</v>
      </c>
      <c r="E1026" s="1"/>
    </row>
    <row r="1027" spans="1:8" s="2" customFormat="1" x14ac:dyDescent="0.25">
      <c r="A1027" s="2" t="s">
        <v>357</v>
      </c>
      <c r="B1027" s="2" t="s">
        <v>829</v>
      </c>
      <c r="C1027" s="2" t="s">
        <v>828</v>
      </c>
      <c r="D1027" s="7"/>
      <c r="E1027" s="10"/>
      <c r="F1027" s="7"/>
      <c r="G1027" s="7"/>
    </row>
    <row r="1028" spans="1:8" ht="6.75" customHeight="1" thickBot="1" x14ac:dyDescent="0.3">
      <c r="E1028" s="1"/>
    </row>
    <row r="1029" spans="1:8" ht="15.75" thickBot="1" x14ac:dyDescent="0.3">
      <c r="A1029" s="3" t="s">
        <v>826</v>
      </c>
      <c r="C1029" s="3"/>
      <c r="D1029" s="19">
        <v>225</v>
      </c>
      <c r="E1029" s="9">
        <f>D1029/D1031</f>
        <v>1</v>
      </c>
      <c r="F1029" s="6">
        <v>25</v>
      </c>
      <c r="G1029" s="16"/>
    </row>
    <row r="1030" spans="1:8" x14ac:dyDescent="0.25">
      <c r="E1030" s="1"/>
    </row>
    <row r="1031" spans="1:8" ht="15.75" thickBot="1" x14ac:dyDescent="0.3">
      <c r="A1031" s="22" t="s">
        <v>827</v>
      </c>
      <c r="B1031" s="23"/>
      <c r="C1031" s="22"/>
      <c r="D1031" s="24">
        <f>SUM(D1029)</f>
        <v>225</v>
      </c>
      <c r="E1031" s="25">
        <f>SUM(E1029)</f>
        <v>1</v>
      </c>
      <c r="F1031" s="26"/>
      <c r="G1031" s="26"/>
    </row>
    <row r="1033" spans="1:8" s="4" customFormat="1" ht="23.25" customHeight="1" x14ac:dyDescent="0.3">
      <c r="A1033" s="4" t="s">
        <v>823</v>
      </c>
      <c r="C1033" s="31">
        <f>D1031+D1022+D1014+D1005+D997+D984+D976+D967+D946+D889+D832+D821+D813+D805+D795+D786+D777+D750+D727+D713+D699+D690+D682+D671+D631+D568+D472+D420+D375+D367+D341+D333+D307+D276+D262+D254+D241+D231+D222+D207-0.01</f>
        <v>205344.13649999996</v>
      </c>
      <c r="D1033" s="31"/>
      <c r="G1033" s="14"/>
    </row>
    <row r="1036" spans="1:8" ht="18.75" x14ac:dyDescent="0.3">
      <c r="A1036" s="4" t="s">
        <v>896</v>
      </c>
    </row>
    <row r="1037" spans="1:8" ht="9" customHeight="1" x14ac:dyDescent="0.25"/>
    <row r="1038" spans="1:8" x14ac:dyDescent="0.25">
      <c r="A1038" s="1" t="s">
        <v>900</v>
      </c>
      <c r="B1038" t="s">
        <v>903</v>
      </c>
    </row>
    <row r="1039" spans="1:8" ht="9" customHeight="1" x14ac:dyDescent="0.25">
      <c r="A1039" s="1"/>
    </row>
    <row r="1040" spans="1:8" s="1" customFormat="1" x14ac:dyDescent="0.25">
      <c r="A1040" s="1" t="s">
        <v>892</v>
      </c>
      <c r="B1040" t="s">
        <v>904</v>
      </c>
      <c r="C1040"/>
      <c r="D1040" s="6"/>
      <c r="E1040"/>
      <c r="F1040" s="6"/>
      <c r="G1040" s="6"/>
      <c r="H1040"/>
    </row>
    <row r="1041" spans="1:8" s="1" customFormat="1" ht="9" customHeight="1" x14ac:dyDescent="0.25">
      <c r="B1041"/>
      <c r="C1041"/>
      <c r="D1041" s="6"/>
      <c r="E1041"/>
      <c r="F1041" s="6"/>
      <c r="G1041" s="6"/>
      <c r="H1041"/>
    </row>
    <row r="1042" spans="1:8" s="1" customFormat="1" x14ac:dyDescent="0.25">
      <c r="A1042" s="1" t="s">
        <v>893</v>
      </c>
      <c r="B1042" t="s">
        <v>905</v>
      </c>
      <c r="C1042"/>
      <c r="D1042" s="6"/>
      <c r="E1042"/>
      <c r="F1042" s="6"/>
      <c r="G1042" s="6"/>
      <c r="H1042"/>
    </row>
    <row r="1043" spans="1:8" s="1" customFormat="1" ht="9" customHeight="1" x14ac:dyDescent="0.25">
      <c r="B1043"/>
      <c r="C1043"/>
      <c r="D1043" s="6"/>
      <c r="E1043"/>
      <c r="F1043" s="6"/>
      <c r="G1043" s="6"/>
      <c r="H1043"/>
    </row>
    <row r="1044" spans="1:8" s="1" customFormat="1" x14ac:dyDescent="0.25">
      <c r="A1044" s="1" t="s">
        <v>894</v>
      </c>
      <c r="B1044" t="s">
        <v>902</v>
      </c>
      <c r="C1044" s="2"/>
      <c r="D1044" s="7"/>
      <c r="E1044"/>
      <c r="F1044" s="15"/>
      <c r="G1044" s="15"/>
      <c r="H1044"/>
    </row>
    <row r="1045" spans="1:8" s="1" customFormat="1" ht="9" customHeight="1" x14ac:dyDescent="0.25">
      <c r="B1045"/>
      <c r="C1045"/>
      <c r="D1045" s="6"/>
      <c r="E1045"/>
      <c r="F1045" s="6"/>
      <c r="G1045" s="6"/>
      <c r="H1045"/>
    </row>
    <row r="1046" spans="1:8" s="1" customFormat="1" x14ac:dyDescent="0.25">
      <c r="A1046" s="1" t="s">
        <v>897</v>
      </c>
      <c r="B1046" t="s">
        <v>906</v>
      </c>
      <c r="C1046"/>
      <c r="D1046" s="6"/>
      <c r="E1046"/>
      <c r="F1046" s="6"/>
      <c r="G1046" s="6"/>
      <c r="H1046"/>
    </row>
    <row r="1047" spans="1:8" s="1" customFormat="1" ht="9" customHeight="1" x14ac:dyDescent="0.25">
      <c r="B1047"/>
      <c r="C1047"/>
      <c r="D1047" s="6"/>
      <c r="E1047"/>
      <c r="F1047" s="6"/>
      <c r="G1047" s="6"/>
      <c r="H1047"/>
    </row>
    <row r="1048" spans="1:8" s="1" customFormat="1" x14ac:dyDescent="0.25">
      <c r="A1048" s="1" t="s">
        <v>901</v>
      </c>
      <c r="B1048" t="s">
        <v>907</v>
      </c>
      <c r="C1048"/>
      <c r="D1048" s="6"/>
      <c r="E1048"/>
      <c r="F1048" s="6"/>
      <c r="G1048" s="6"/>
      <c r="H1048"/>
    </row>
    <row r="1049" spans="1:8" s="1" customFormat="1" ht="9" customHeight="1" x14ac:dyDescent="0.25">
      <c r="B1049"/>
      <c r="C1049"/>
      <c r="D1049" s="6"/>
      <c r="E1049"/>
      <c r="F1049" s="6"/>
      <c r="G1049" s="6"/>
      <c r="H1049"/>
    </row>
    <row r="1050" spans="1:8" s="1" customFormat="1" x14ac:dyDescent="0.25">
      <c r="A1050" s="1" t="s">
        <v>899</v>
      </c>
      <c r="B1050" t="s">
        <v>908</v>
      </c>
      <c r="C1050"/>
      <c r="D1050" s="6"/>
      <c r="E1050"/>
      <c r="F1050" s="6"/>
      <c r="G1050" s="6"/>
      <c r="H1050"/>
    </row>
    <row r="1051" spans="1:8" s="1" customFormat="1" ht="9" customHeight="1" x14ac:dyDescent="0.25">
      <c r="B1051"/>
      <c r="C1051"/>
      <c r="D1051" s="6"/>
      <c r="E1051"/>
      <c r="F1051" s="6"/>
      <c r="G1051" s="6"/>
      <c r="H1051"/>
    </row>
    <row r="1052" spans="1:8" s="1" customFormat="1" x14ac:dyDescent="0.25">
      <c r="C1052"/>
      <c r="D1052" s="6"/>
      <c r="E1052"/>
      <c r="F1052" s="6"/>
      <c r="G1052" s="6"/>
      <c r="H1052"/>
    </row>
    <row r="1053" spans="1:8" s="1" customFormat="1" ht="9" customHeight="1" x14ac:dyDescent="0.25">
      <c r="B1053"/>
      <c r="C1053"/>
      <c r="D1053" s="6"/>
      <c r="E1053"/>
      <c r="F1053" s="6"/>
      <c r="G1053" s="6"/>
      <c r="H1053"/>
    </row>
    <row r="1054" spans="1:8" s="1" customFormat="1" x14ac:dyDescent="0.25">
      <c r="B1054"/>
      <c r="C1054"/>
      <c r="D1054" s="6"/>
      <c r="E1054"/>
      <c r="F1054" s="6"/>
      <c r="G1054" s="6"/>
      <c r="H1054"/>
    </row>
    <row r="1055" spans="1:8" s="1" customFormat="1" ht="9" customHeight="1" x14ac:dyDescent="0.25">
      <c r="B1055"/>
      <c r="C1055"/>
      <c r="D1055" s="6"/>
      <c r="E1055"/>
      <c r="F1055" s="6"/>
      <c r="G1055" s="6"/>
      <c r="H1055"/>
    </row>
    <row r="1057" spans="1:1" ht="9" customHeight="1" x14ac:dyDescent="0.25">
      <c r="A1057" s="1"/>
    </row>
    <row r="1058" spans="1:1" x14ac:dyDescent="0.25">
      <c r="A1058" s="1"/>
    </row>
    <row r="1059" spans="1:1" ht="9" customHeight="1" x14ac:dyDescent="0.25">
      <c r="A1059" s="1"/>
    </row>
    <row r="1060" spans="1:1" x14ac:dyDescent="0.25">
      <c r="A1060" s="1"/>
    </row>
  </sheetData>
  <mergeCells count="1">
    <mergeCell ref="C1033:D1033"/>
  </mergeCells>
  <printOptions gridLines="1"/>
  <pageMargins left="0.39370078740157483" right="0.39370078740157483" top="0.74803149606299213" bottom="0.39370078740157483" header="0.31496062992125984" footer="0.31496062992125984"/>
  <pageSetup paperSize="9" scale="48" fitToHeight="0" orientation="portrait" r:id="rId1"/>
  <headerFooter>
    <oddHeader>&amp;LANNEX II: Llistat de lots</oddHeader>
    <oddFooter>&amp;LExpedient núm. C-4/2019&amp;C&amp;P</oddFooter>
  </headerFooter>
  <rowBreaks count="9" manualBreakCount="9">
    <brk id="115" max="6" man="1"/>
    <brk id="222" max="6" man="1"/>
    <brk id="333" max="6" man="1"/>
    <brk id="444" max="6" man="1"/>
    <brk id="556" max="6" man="1"/>
    <brk id="671" max="6" man="1"/>
    <brk id="777" max="6" man="1"/>
    <brk id="889" max="6" man="1"/>
    <brk id="10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Lots i families</vt:lpstr>
      <vt:lpstr>'Lots i families'!Área_de_impresión</vt:lpstr>
      <vt:lpstr>'Lots i families'!Títulos_a_imprimir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Calatrava Cots</dc:creator>
  <cp:lastModifiedBy>Pere Robert</cp:lastModifiedBy>
  <cp:lastPrinted>2019-06-05T17:08:39Z</cp:lastPrinted>
  <dcterms:created xsi:type="dcterms:W3CDTF">2019-03-22T11:49:03Z</dcterms:created>
  <dcterms:modified xsi:type="dcterms:W3CDTF">2019-06-07T12:47:01Z</dcterms:modified>
</cp:coreProperties>
</file>